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lhchu\Desktop\"/>
    </mc:Choice>
  </mc:AlternateContent>
  <bookViews>
    <workbookView xWindow="0" yWindow="0" windowWidth="28800" windowHeight="12255"/>
  </bookViews>
  <sheets>
    <sheet name="Important Notice" sheetId="1" r:id="rId1"/>
    <sheet name="Record Form" sheetId="2" r:id="rId2"/>
    <sheet name="Course list" sheetId="3" state="hidden" r:id="rId3"/>
  </sheets>
  <definedNames>
    <definedName name="_xlnm.Print_Area" localSheetId="0">'Important Notice'!$A$2:$A$28</definedName>
    <definedName name="_xlnm.Print_Area" localSheetId="1">'Record Form'!$A$1:$S$72</definedName>
    <definedName name="_xlnm.Print_Titles" localSheetId="1">'Record Form'!$1:$2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2" i="2" l="1"/>
  <c r="AA34" i="2"/>
  <c r="AA33" i="2"/>
  <c r="AA31" i="2"/>
  <c r="AA30" i="2"/>
  <c r="AA29" i="2"/>
  <c r="AA28" i="2"/>
  <c r="AA27" i="2"/>
  <c r="AA26" i="2"/>
  <c r="AA25" i="2"/>
  <c r="AA24" i="2"/>
  <c r="AA23" i="2"/>
  <c r="AA22" i="2"/>
  <c r="AA21" i="2"/>
  <c r="AA20" i="2"/>
  <c r="AA19" i="2"/>
  <c r="AA18" i="2"/>
  <c r="AA17" i="2"/>
  <c r="AA16" i="2"/>
  <c r="AA15" i="2"/>
  <c r="Z15" i="2"/>
  <c r="Z34" i="2"/>
  <c r="Z33" i="2"/>
  <c r="Z32" i="2"/>
  <c r="Z31" i="2"/>
  <c r="Z30" i="2"/>
  <c r="Z29" i="2"/>
  <c r="Z28" i="2"/>
  <c r="Z27" i="2"/>
  <c r="Z26" i="2"/>
  <c r="Z16" i="2"/>
  <c r="Z19" i="2"/>
  <c r="Z18" i="2"/>
  <c r="Y19" i="2"/>
  <c r="AE17" i="2" l="1"/>
  <c r="Z25" i="2"/>
  <c r="Z24" i="2"/>
  <c r="Z23" i="2"/>
  <c r="Z22" i="2"/>
  <c r="Z21" i="2"/>
  <c r="Z20" i="2"/>
  <c r="Z17" i="2"/>
  <c r="Y27" i="2"/>
  <c r="Y15" i="2"/>
  <c r="Y17" i="2"/>
  <c r="Y16" i="2"/>
  <c r="X34" i="2"/>
  <c r="X33" i="2"/>
  <c r="X32" i="2"/>
  <c r="X31" i="2"/>
  <c r="X30" i="2"/>
  <c r="X29" i="2"/>
  <c r="X28" i="2"/>
  <c r="X27" i="2"/>
  <c r="X26" i="2"/>
  <c r="X25" i="2"/>
  <c r="X24" i="2"/>
  <c r="X23" i="2"/>
  <c r="X22" i="2"/>
  <c r="X21" i="2"/>
  <c r="X20" i="2"/>
  <c r="X19" i="2"/>
  <c r="X18" i="2"/>
  <c r="X17" i="2"/>
  <c r="X16" i="2"/>
  <c r="X15" i="2"/>
  <c r="W29" i="2"/>
  <c r="W34" i="2"/>
  <c r="W33" i="2"/>
  <c r="W32" i="2"/>
  <c r="W31" i="2"/>
  <c r="W30" i="2"/>
  <c r="W28" i="2"/>
  <c r="W27" i="2"/>
  <c r="W26" i="2"/>
  <c r="W25" i="2"/>
  <c r="W24" i="2"/>
  <c r="W23" i="2"/>
  <c r="W22" i="2"/>
  <c r="W21" i="2"/>
  <c r="W20" i="2"/>
  <c r="W19" i="2"/>
  <c r="W18" i="2"/>
  <c r="W17" i="2"/>
  <c r="W16" i="2"/>
  <c r="W15" i="2"/>
  <c r="Y34" i="2" l="1"/>
  <c r="Y33" i="2"/>
  <c r="Y32" i="2"/>
  <c r="Y31" i="2"/>
  <c r="Y30" i="2"/>
  <c r="Y29" i="2"/>
  <c r="Y28" i="2"/>
  <c r="Y26" i="2"/>
  <c r="Y25" i="2"/>
  <c r="Y24" i="2"/>
  <c r="Y23" i="2"/>
  <c r="Y22" i="2"/>
  <c r="Y21" i="2"/>
  <c r="Y20" i="2"/>
  <c r="Y18" i="2"/>
  <c r="S34" i="2" l="1"/>
  <c r="S33" i="2"/>
  <c r="S31" i="2"/>
  <c r="S30" i="2"/>
  <c r="S29" i="2"/>
  <c r="R34" i="2"/>
  <c r="R33" i="2"/>
  <c r="R31" i="2"/>
  <c r="R30" i="2"/>
  <c r="R29" i="2"/>
  <c r="R27" i="2"/>
  <c r="Q34" i="2"/>
  <c r="Q33" i="2"/>
  <c r="Q31" i="2"/>
  <c r="Q30" i="2"/>
  <c r="Q29" i="2"/>
  <c r="P34" i="2"/>
  <c r="P33" i="2"/>
  <c r="P31" i="2"/>
  <c r="P30" i="2"/>
  <c r="P29" i="2"/>
  <c r="O34" i="2"/>
  <c r="O31" i="2"/>
  <c r="O30" i="2"/>
  <c r="O29" i="2"/>
  <c r="AF34" i="2" l="1"/>
  <c r="AF33" i="2"/>
  <c r="AF32" i="2"/>
  <c r="AF31" i="2"/>
  <c r="AF30" i="2"/>
  <c r="AF29" i="2"/>
  <c r="AF28" i="2"/>
  <c r="AE34" i="2"/>
  <c r="AE33" i="2"/>
  <c r="AE32" i="2"/>
  <c r="AE31" i="2"/>
  <c r="AE30" i="2"/>
  <c r="AE29" i="2"/>
  <c r="AE28" i="2"/>
  <c r="AD34" i="2"/>
  <c r="AD33" i="2"/>
  <c r="AD32" i="2"/>
  <c r="AD31" i="2"/>
  <c r="AD30" i="2"/>
  <c r="AD29" i="2"/>
  <c r="AD28" i="2"/>
  <c r="AB34" i="2"/>
  <c r="AB33" i="2"/>
  <c r="AB32" i="2"/>
  <c r="AB31" i="2"/>
  <c r="AB30" i="2"/>
  <c r="AB29" i="2"/>
  <c r="AB28" i="2"/>
  <c r="AC34" i="2"/>
  <c r="AC33" i="2"/>
  <c r="AC32" i="2"/>
  <c r="AC31" i="2"/>
  <c r="AC30" i="2"/>
  <c r="AC29" i="2"/>
  <c r="AC28" i="2"/>
  <c r="E22" i="2" l="1"/>
  <c r="C398" i="3" l="1"/>
  <c r="C399" i="3"/>
  <c r="C400" i="3"/>
  <c r="C401" i="3"/>
  <c r="C397" i="3"/>
  <c r="D397" i="3" l="1"/>
  <c r="AB22" i="2" s="1"/>
  <c r="D400" i="3"/>
  <c r="AE21" i="2" s="1"/>
  <c r="D399" i="3"/>
  <c r="AD16" i="2" s="1"/>
  <c r="L16" i="2" s="1"/>
  <c r="D401" i="3"/>
  <c r="AF26" i="2" s="1"/>
  <c r="D398" i="3"/>
  <c r="AC21" i="2" s="1"/>
  <c r="E32" i="2"/>
  <c r="E17" i="2"/>
  <c r="E16" i="2"/>
  <c r="E18" i="2"/>
  <c r="G30" i="2"/>
  <c r="G32" i="2"/>
  <c r="E27" i="2"/>
  <c r="E26" i="2"/>
  <c r="AC15" i="2" l="1"/>
  <c r="J15" i="2"/>
  <c r="AC27" i="2"/>
  <c r="K27" i="2" s="1"/>
  <c r="AE27" i="2"/>
  <c r="AD27" i="2"/>
  <c r="AF27" i="2"/>
  <c r="AB27" i="2"/>
  <c r="J16" i="2"/>
  <c r="AC22" i="2"/>
  <c r="AD26" i="2"/>
  <c r="AC23" i="2"/>
  <c r="AC16" i="2"/>
  <c r="K16" i="2" s="1"/>
  <c r="AD22" i="2"/>
  <c r="AE25" i="2"/>
  <c r="AC19" i="2"/>
  <c r="AD21" i="2"/>
  <c r="AB15" i="2"/>
  <c r="AC17" i="2"/>
  <c r="AD24" i="2"/>
  <c r="AB26" i="2"/>
  <c r="AC24" i="2"/>
  <c r="AD23" i="2"/>
  <c r="AC25" i="2"/>
  <c r="AD17" i="2"/>
  <c r="AB23" i="2"/>
  <c r="AC20" i="2"/>
  <c r="AC26" i="2"/>
  <c r="AD19" i="2"/>
  <c r="AB20" i="2"/>
  <c r="AB18" i="2"/>
  <c r="AE24" i="2"/>
  <c r="AC18" i="2"/>
  <c r="AF16" i="2"/>
  <c r="AD20" i="2"/>
  <c r="AD25" i="2"/>
  <c r="AE15" i="2"/>
  <c r="AE22" i="2"/>
  <c r="AB19" i="2"/>
  <c r="AF24" i="2"/>
  <c r="AF17" i="2"/>
  <c r="AD15" i="2"/>
  <c r="AD18" i="2"/>
  <c r="AE18" i="2"/>
  <c r="AB16" i="2"/>
  <c r="AB24" i="2"/>
  <c r="AF23" i="2"/>
  <c r="AF20" i="2"/>
  <c r="AF25" i="2"/>
  <c r="AE26" i="2"/>
  <c r="AB21" i="2"/>
  <c r="AF21" i="2"/>
  <c r="AF19" i="2"/>
  <c r="AE19" i="2"/>
  <c r="AB25" i="2"/>
  <c r="AB17" i="2"/>
  <c r="AF22" i="2"/>
  <c r="AF18" i="2"/>
  <c r="AE23" i="2"/>
  <c r="AE20" i="2"/>
  <c r="AF15" i="2"/>
  <c r="AE16" i="2"/>
  <c r="J21" i="2"/>
  <c r="J19" i="2"/>
  <c r="K15" i="2" l="1"/>
  <c r="E30" i="2"/>
  <c r="E15" i="2" l="1"/>
  <c r="L29" i="2" l="1"/>
  <c r="L30" i="2"/>
  <c r="I17" i="2"/>
  <c r="I18" i="2"/>
  <c r="I19" i="2"/>
  <c r="O19" i="2" s="1"/>
  <c r="I20" i="2"/>
  <c r="I21" i="2"/>
  <c r="O21" i="2" s="1"/>
  <c r="I22" i="2"/>
  <c r="I23" i="2"/>
  <c r="I24" i="2"/>
  <c r="I25" i="2"/>
  <c r="I26" i="2"/>
  <c r="I27" i="2"/>
  <c r="P27" i="2" s="1"/>
  <c r="I28" i="2"/>
  <c r="I29" i="2"/>
  <c r="I30" i="2"/>
  <c r="I31" i="2"/>
  <c r="I32" i="2"/>
  <c r="I33" i="2"/>
  <c r="I34" i="2"/>
  <c r="I16" i="2"/>
  <c r="P16" i="2" s="1"/>
  <c r="I15" i="2"/>
  <c r="P15" i="2" s="1"/>
  <c r="G17" i="2"/>
  <c r="G18" i="2"/>
  <c r="G19" i="2"/>
  <c r="G20" i="2"/>
  <c r="G21" i="2"/>
  <c r="G22" i="2"/>
  <c r="G23" i="2"/>
  <c r="G24" i="2"/>
  <c r="G25" i="2"/>
  <c r="G26" i="2"/>
  <c r="G27" i="2"/>
  <c r="G28" i="2"/>
  <c r="G29" i="2"/>
  <c r="G31" i="2"/>
  <c r="G33" i="2"/>
  <c r="G34" i="2"/>
  <c r="G16" i="2"/>
  <c r="G15" i="2"/>
  <c r="E19" i="2"/>
  <c r="E20" i="2"/>
  <c r="E21" i="2"/>
  <c r="E23" i="2"/>
  <c r="E24" i="2"/>
  <c r="E25" i="2"/>
  <c r="E28" i="2"/>
  <c r="E29" i="2"/>
  <c r="E31" i="2"/>
  <c r="E33" i="2"/>
  <c r="E34" i="2"/>
  <c r="M15" i="2" l="1"/>
  <c r="R15" i="2" s="1"/>
  <c r="K32" i="2"/>
  <c r="P32" i="2" s="1"/>
  <c r="K21" i="2"/>
  <c r="P21" i="2" s="1"/>
  <c r="K19" i="2"/>
  <c r="P19" i="2" s="1"/>
  <c r="N15" i="2"/>
  <c r="S15" i="2" s="1"/>
  <c r="N29" i="2"/>
  <c r="N22" i="2"/>
  <c r="S22" i="2" s="1"/>
  <c r="N27" i="2"/>
  <c r="S27" i="2" s="1"/>
  <c r="N21" i="2"/>
  <c r="S21" i="2" s="1"/>
  <c r="J28" i="2"/>
  <c r="O28" i="2" s="1"/>
  <c r="M32" i="2" l="1"/>
  <c r="R32" i="2" s="1"/>
  <c r="M33" i="2"/>
  <c r="L20" i="2"/>
  <c r="Q20" i="2" s="1"/>
  <c r="M20" i="2"/>
  <c r="M21" i="2"/>
  <c r="M28" i="2"/>
  <c r="M29" i="2"/>
  <c r="M17" i="2"/>
  <c r="M16" i="2"/>
  <c r="R16" i="2" s="1"/>
  <c r="M34" i="2"/>
  <c r="M27" i="2"/>
  <c r="M25" i="2"/>
  <c r="M24" i="2"/>
  <c r="M22" i="2"/>
  <c r="M26" i="2"/>
  <c r="M19" i="2"/>
  <c r="R19" i="2" s="1"/>
  <c r="M18" i="2"/>
  <c r="R18" i="2" s="1"/>
  <c r="M23" i="2"/>
  <c r="M31" i="2"/>
  <c r="M30" i="2"/>
  <c r="O16" i="2"/>
  <c r="J25" i="2"/>
  <c r="O25" i="2" s="1"/>
  <c r="J29" i="2"/>
  <c r="K29" i="2"/>
  <c r="AF37" i="2"/>
  <c r="N23" i="2"/>
  <c r="S23" i="2" s="1"/>
  <c r="L23" i="2"/>
  <c r="Q23" i="2" s="1"/>
  <c r="J24" i="2"/>
  <c r="O24" i="2" s="1"/>
  <c r="J22" i="2"/>
  <c r="O22" i="2" s="1"/>
  <c r="K22" i="2"/>
  <c r="P22" i="2" s="1"/>
  <c r="N17" i="2"/>
  <c r="S17" i="2" s="1"/>
  <c r="N31" i="2"/>
  <c r="L31" i="2"/>
  <c r="J32" i="2"/>
  <c r="O32" i="2" s="1"/>
  <c r="J30" i="2"/>
  <c r="K30" i="2"/>
  <c r="K23" i="2"/>
  <c r="P23" i="2" s="1"/>
  <c r="N34" i="2"/>
  <c r="J23" i="2"/>
  <c r="O23" i="2" s="1"/>
  <c r="J18" i="2"/>
  <c r="O18" i="2" s="1"/>
  <c r="J17" i="2"/>
  <c r="O17" i="2" s="1"/>
  <c r="K26" i="2"/>
  <c r="P26" i="2" s="1"/>
  <c r="K17" i="2"/>
  <c r="P17" i="2" s="1"/>
  <c r="K31" i="2"/>
  <c r="N20" i="2"/>
  <c r="S20" i="2" s="1"/>
  <c r="L19" i="2"/>
  <c r="Q19" i="2" s="1"/>
  <c r="J31" i="2"/>
  <c r="J26" i="2"/>
  <c r="O26" i="2" s="1"/>
  <c r="J27" i="2"/>
  <c r="O27" i="2" s="1"/>
  <c r="J33" i="2"/>
  <c r="K34" i="2"/>
  <c r="K25" i="2"/>
  <c r="P25" i="2" s="1"/>
  <c r="N28" i="2"/>
  <c r="S28" i="2" s="1"/>
  <c r="N18" i="2"/>
  <c r="S18" i="2" s="1"/>
  <c r="N32" i="2"/>
  <c r="S32" i="2" s="1"/>
  <c r="J34" i="2"/>
  <c r="J20" i="2"/>
  <c r="O20" i="2" s="1"/>
  <c r="K20" i="2"/>
  <c r="P20" i="2" s="1"/>
  <c r="K33" i="2"/>
  <c r="K24" i="2"/>
  <c r="P24" i="2" s="1"/>
  <c r="L28" i="2"/>
  <c r="Q28" i="2" s="1"/>
  <c r="L21" i="2"/>
  <c r="Q21" i="2" s="1"/>
  <c r="K28" i="2"/>
  <c r="P28" i="2" s="1"/>
  <c r="K18" i="2"/>
  <c r="P18" i="2" s="1"/>
  <c r="R22" i="2" l="1"/>
  <c r="R28" i="2"/>
  <c r="R21" i="2"/>
  <c r="R25" i="2"/>
  <c r="R20" i="2"/>
  <c r="R23" i="2"/>
  <c r="R24" i="2"/>
  <c r="O33" i="2"/>
  <c r="R26" i="2"/>
  <c r="F54" i="2"/>
  <c r="R17" i="2"/>
  <c r="M50" i="2"/>
  <c r="D54" i="2"/>
  <c r="E59" i="2"/>
  <c r="L17" i="2"/>
  <c r="Q17" i="2" s="1"/>
  <c r="N19" i="2"/>
  <c r="S19" i="2" s="1"/>
  <c r="N16" i="2"/>
  <c r="S16" i="2" s="1"/>
  <c r="E56" i="2"/>
  <c r="E54" i="2"/>
  <c r="L26" i="2"/>
  <c r="Q26" i="2" s="1"/>
  <c r="L25" i="2"/>
  <c r="Q25" i="2" s="1"/>
  <c r="N25" i="2"/>
  <c r="S25" i="2" s="1"/>
  <c r="L27" i="2"/>
  <c r="Q27" i="2" s="1"/>
  <c r="L24" i="2"/>
  <c r="Q24" i="2" s="1"/>
  <c r="L18" i="2"/>
  <c r="Q18" i="2" s="1"/>
  <c r="L34" i="2"/>
  <c r="N24" i="2"/>
  <c r="S24" i="2" s="1"/>
  <c r="L22" i="2"/>
  <c r="Q22" i="2" s="1"/>
  <c r="Q16" i="2"/>
  <c r="N33" i="2"/>
  <c r="L33" i="2"/>
  <c r="N26" i="2"/>
  <c r="S26" i="2" s="1"/>
  <c r="L32" i="2"/>
  <c r="Q32" i="2" s="1"/>
  <c r="N30" i="2"/>
  <c r="E58" i="2"/>
  <c r="L15" i="2"/>
  <c r="D56" i="2"/>
  <c r="D59" i="2"/>
  <c r="D58" i="2"/>
  <c r="A49" i="2"/>
  <c r="G57" i="2" l="1"/>
  <c r="G58" i="2"/>
  <c r="G55" i="2"/>
  <c r="G59" i="2"/>
  <c r="G56" i="2"/>
  <c r="G54" i="2"/>
  <c r="Q15" i="2"/>
  <c r="F58" i="2"/>
  <c r="F59" i="2"/>
  <c r="H59" i="2"/>
  <c r="H57" i="2"/>
  <c r="F56" i="2"/>
  <c r="H54" i="2"/>
  <c r="H58" i="2"/>
  <c r="H56" i="2"/>
  <c r="E57" i="2"/>
  <c r="K50" i="2"/>
  <c r="R50" i="2"/>
  <c r="H55" i="2"/>
  <c r="F57" i="2"/>
  <c r="N50" i="2"/>
  <c r="L50" i="2"/>
  <c r="P8" i="2" s="1"/>
  <c r="E55" i="2"/>
  <c r="F55" i="2"/>
  <c r="G60" i="2" l="1"/>
  <c r="H60" i="2"/>
  <c r="F60" i="2"/>
  <c r="E60" i="2"/>
  <c r="D57" i="2"/>
  <c r="O15" i="2"/>
  <c r="O50" i="2" s="1"/>
  <c r="J50" i="2"/>
  <c r="D55" i="2"/>
  <c r="S50" i="2"/>
  <c r="R10" i="2" s="1"/>
  <c r="Q50" i="2"/>
  <c r="D60" i="2" l="1"/>
  <c r="P50" i="2"/>
  <c r="P7" i="2"/>
  <c r="P9" i="2"/>
  <c r="P10" i="2"/>
  <c r="R9" i="2" l="1"/>
  <c r="R8" i="2"/>
  <c r="R7" i="2"/>
  <c r="R6" i="2"/>
  <c r="P6" i="2" l="1"/>
</calcChain>
</file>

<file path=xl/sharedStrings.xml><?xml version="1.0" encoding="utf-8"?>
<sst xmlns="http://schemas.openxmlformats.org/spreadsheetml/2006/main" count="1297" uniqueCount="556">
  <si>
    <t>Hours</t>
    <phoneticPr fontId="1" type="noConversion"/>
  </si>
  <si>
    <t>Minimum CEA Hours for Individual Key Job Functions</t>
    <phoneticPr fontId="1" type="noConversion"/>
  </si>
  <si>
    <t>Registration Date</t>
    <phoneticPr fontId="1" type="noConversion"/>
  </si>
  <si>
    <t>Expiry Date</t>
    <phoneticPr fontId="1" type="noConversion"/>
  </si>
  <si>
    <t>1.樹藝師</t>
    <phoneticPr fontId="1" type="noConversion"/>
  </si>
  <si>
    <t>2.樹木風險評估員</t>
    <phoneticPr fontId="1" type="noConversion"/>
  </si>
  <si>
    <t>3.樹木工作監督</t>
    <phoneticPr fontId="1" type="noConversion"/>
  </si>
  <si>
    <t>4.攀樹員</t>
    <phoneticPr fontId="1" type="noConversion"/>
  </si>
  <si>
    <t>5.鏈鋸操作員</t>
    <phoneticPr fontId="1" type="noConversion"/>
  </si>
  <si>
    <t>TWS-FA2-202102-2</t>
  </si>
  <si>
    <t>TWS-FA2-202102-1</t>
    <phoneticPr fontId="1" type="noConversion"/>
  </si>
  <si>
    <t>TWS-FA2-202102-3</t>
  </si>
  <si>
    <t xml:space="preserve">      </t>
    <phoneticPr fontId="1" type="noConversion"/>
  </si>
  <si>
    <t>TWS-FA2-202101-1</t>
  </si>
  <si>
    <t>AR&amp;TRA-FA4-202102-1</t>
  </si>
  <si>
    <t>AR&amp;TRA-FA4-202102-2</t>
  </si>
  <si>
    <t>Diagnosis and Treatment of Pests and Diseases</t>
  </si>
  <si>
    <t>AR&amp;TRA-FA5-202101-1</t>
  </si>
  <si>
    <t>LNS Limited</t>
    <phoneticPr fontId="1" type="noConversion"/>
  </si>
  <si>
    <t>AR&amp;TRA-FA4-202101-1</t>
  </si>
  <si>
    <t>AR&amp;TRA-FA6-202101-1</t>
  </si>
  <si>
    <t>AR&amp;TRA-FA6-202101-2</t>
    <phoneticPr fontId="1" type="noConversion"/>
  </si>
  <si>
    <t>AR&amp;TRA-FA6-202101-3</t>
    <phoneticPr fontId="1" type="noConversion"/>
  </si>
  <si>
    <t>TWS,TC&amp;CO-FA2-202201-1</t>
  </si>
  <si>
    <t>TWS,TC&amp;CO-FA2-202201-2</t>
  </si>
  <si>
    <t>TWS,TC&amp;CO-FA2-202201-3</t>
  </si>
  <si>
    <t>TWS,TC&amp;CO-FA2-202201-4</t>
  </si>
  <si>
    <t>TWS,TC&amp;CO-FA2-202201-5</t>
  </si>
  <si>
    <t>TWS,TC&amp;CO-FA2-202201-6</t>
  </si>
  <si>
    <t>TWS,TC&amp;CO-FA2-202201-7</t>
  </si>
  <si>
    <t>TWS,TC&amp;CO-FA2-202201-8</t>
  </si>
  <si>
    <t>TWS,TC&amp;CO-FA2-202201-9</t>
  </si>
  <si>
    <t>TWS,TC&amp;CO-FA2-202201-10</t>
  </si>
  <si>
    <t>Proper Handling of Common Accidents in the Arboricultural and Horticultural Industry</t>
  </si>
  <si>
    <t>Landscape Contract Documentation</t>
  </si>
  <si>
    <t>Tools and Techniques for Level 3 Tree Risk Assessment</t>
  </si>
  <si>
    <t>Using Software for Analyzing Tree Stability</t>
  </si>
  <si>
    <t>Utility Tree Pruning; Highly Specialized Vegetation Management</t>
  </si>
  <si>
    <t>Work at Height in the Arboriculture-Horticulture Industry</t>
  </si>
  <si>
    <t>Safe Use of Power Tools in the Arboriculture and Horticulture Industry</t>
  </si>
  <si>
    <t>Develop Safe System of Work</t>
  </si>
  <si>
    <t>Identify Plant Disorders</t>
  </si>
  <si>
    <t>Introduce New Techniques &amp; Technologies</t>
  </si>
  <si>
    <t>Supervise the Operation of Nurseries</t>
  </si>
  <si>
    <t>高空工作與溜纜應用</t>
  </si>
  <si>
    <t>Knowledge of Identify Pests and Diseases of Plants Training Programme</t>
  </si>
  <si>
    <t>Knowledge of Inspect the Basic Structure and Health Conditions of Trees Training Programme</t>
  </si>
  <si>
    <t>Prepare Work Plans for Tree Removal</t>
    <phoneticPr fontId="1" type="noConversion"/>
  </si>
  <si>
    <t>TWS-FA2-202202-1</t>
  </si>
  <si>
    <t>TWS&amp;CO-FA2-202203-1</t>
  </si>
  <si>
    <t>A,TRA&amp;TWS-FA2-202204-1</t>
  </si>
  <si>
    <t>TC-FA5-202205-1</t>
  </si>
  <si>
    <t>TWS-FA5-202206-1</t>
  </si>
  <si>
    <t>TC&amp;CO-FA6-202207-1</t>
  </si>
  <si>
    <t>TWS-FA4-202208-1</t>
  </si>
  <si>
    <t>A-FA1-202209-1</t>
  </si>
  <si>
    <t>TWS&amp;TC-FA5-202210-1</t>
  </si>
  <si>
    <t>A-FA1-202211-1</t>
  </si>
  <si>
    <t>A&amp;TRA-FA4-202212-1</t>
  </si>
  <si>
    <t>A-FA1-202213-1</t>
  </si>
  <si>
    <t>A-FA1-202214-1</t>
  </si>
  <si>
    <t>CO-FA4-202215-1</t>
  </si>
  <si>
    <t>TC&amp;CO-FA4-202216-1</t>
  </si>
  <si>
    <t>A-FA1-202217-1</t>
  </si>
  <si>
    <t>A&amp;TRA-FA6-202218-1</t>
  </si>
  <si>
    <t>A&amp;TRA-FA4-202219-1</t>
  </si>
  <si>
    <t>CO-FA4-202220-1</t>
  </si>
  <si>
    <t>TWS&amp;TC-FA2-202221-1</t>
  </si>
  <si>
    <t>A&amp;TRA-FA2-202222-1</t>
  </si>
  <si>
    <t>TWS&amp;TC-FA5-202223-1</t>
  </si>
  <si>
    <t>A-FA1-202224-1</t>
  </si>
  <si>
    <t>A-FA6-202225-1</t>
  </si>
  <si>
    <t>TWS-FA3-202226-1</t>
  </si>
  <si>
    <t>A-FA6-202227-1</t>
  </si>
  <si>
    <t>TC&amp;CO-FA2-202228-1</t>
  </si>
  <si>
    <t>CO-FA2-202229-1</t>
  </si>
  <si>
    <t>A&amp;TRA-FA4-202230-1</t>
  </si>
  <si>
    <t>A,TRA&amp;TWS-FA4-202231-1</t>
  </si>
  <si>
    <t>TC&amp;CO-FA2-202232-1</t>
  </si>
  <si>
    <t>TC&amp;CO-FA4-202233-1</t>
  </si>
  <si>
    <t>TC-FA5-202234-1</t>
  </si>
  <si>
    <t>TC&amp;CO-FA6-202235-1</t>
  </si>
  <si>
    <t>TC&amp;CO-FA2-202236-1</t>
  </si>
  <si>
    <t>A&amp;TRA-FA5-202237-1</t>
  </si>
  <si>
    <t>A&amp;TWS-FA3-202238-1</t>
  </si>
  <si>
    <t>TWS-FA2-202202-2</t>
  </si>
  <si>
    <t>TWS-FA2-202202-3</t>
  </si>
  <si>
    <t>TWS-FA2-202202-4</t>
  </si>
  <si>
    <t>TWS-FA2-202202-5</t>
  </si>
  <si>
    <t>TWS-FA2-202202-6</t>
  </si>
  <si>
    <t>TWS-FA2-202202-7</t>
  </si>
  <si>
    <t>TWS-FA2-202202-8</t>
  </si>
  <si>
    <t>TWS-FA2-202202-9</t>
  </si>
  <si>
    <t>TWS-FA2-202202-10</t>
  </si>
  <si>
    <r>
      <t>2.</t>
    </r>
    <r>
      <rPr>
        <b/>
        <sz val="14"/>
        <color theme="1"/>
        <rFont val="新細明體"/>
        <family val="1"/>
        <charset val="136"/>
      </rPr>
      <t>樹木風險評估員</t>
    </r>
    <r>
      <rPr>
        <b/>
        <sz val="14"/>
        <color theme="1"/>
        <rFont val="Arial"/>
        <family val="2"/>
      </rPr>
      <t xml:space="preserve"> Tree Risk Assessor</t>
    </r>
    <phoneticPr fontId="1" type="noConversion"/>
  </si>
  <si>
    <r>
      <t>3.</t>
    </r>
    <r>
      <rPr>
        <b/>
        <sz val="14"/>
        <color theme="1"/>
        <rFont val="新細明體"/>
        <family val="1"/>
        <charset val="136"/>
      </rPr>
      <t>樹木工作監督</t>
    </r>
    <r>
      <rPr>
        <b/>
        <sz val="14"/>
        <color theme="1"/>
        <rFont val="Arial"/>
        <family val="2"/>
      </rPr>
      <t xml:space="preserve"> Tree Work Supervisor</t>
    </r>
    <phoneticPr fontId="1" type="noConversion"/>
  </si>
  <si>
    <r>
      <t>4.</t>
    </r>
    <r>
      <rPr>
        <b/>
        <sz val="14"/>
        <color theme="1"/>
        <rFont val="新細明體"/>
        <family val="1"/>
        <charset val="136"/>
      </rPr>
      <t>攀樹員</t>
    </r>
    <r>
      <rPr>
        <b/>
        <sz val="14"/>
        <color theme="1"/>
        <rFont val="Arial"/>
        <family val="2"/>
      </rPr>
      <t xml:space="preserve"> Tree Climber</t>
    </r>
    <phoneticPr fontId="1" type="noConversion"/>
  </si>
  <si>
    <r>
      <t>5.</t>
    </r>
    <r>
      <rPr>
        <b/>
        <sz val="14"/>
        <color theme="1"/>
        <rFont val="新細明體"/>
        <family val="1"/>
        <charset val="136"/>
      </rPr>
      <t>鏈鋸操作員</t>
    </r>
    <r>
      <rPr>
        <b/>
        <sz val="14"/>
        <color theme="1"/>
        <rFont val="Arial"/>
        <family val="2"/>
      </rPr>
      <t xml:space="preserve"> Chainsaw Operator</t>
    </r>
    <phoneticPr fontId="1" type="noConversion"/>
  </si>
  <si>
    <t>Important Notice</t>
    <phoneticPr fontId="1" type="noConversion"/>
  </si>
  <si>
    <r>
      <rPr>
        <b/>
        <sz val="12"/>
        <color theme="1"/>
        <rFont val="新細明體"/>
        <family val="1"/>
        <charset val="136"/>
      </rPr>
      <t xml:space="preserve">項目
</t>
    </r>
    <r>
      <rPr>
        <b/>
        <sz val="12"/>
        <color theme="1"/>
        <rFont val="Arial"/>
        <family val="2"/>
      </rPr>
      <t>Item</t>
    </r>
    <phoneticPr fontId="1" type="noConversion"/>
  </si>
  <si>
    <r>
      <rPr>
        <b/>
        <sz val="12"/>
        <color theme="1"/>
        <rFont val="新細明體"/>
        <family val="1"/>
        <charset val="136"/>
      </rPr>
      <t xml:space="preserve">課程日期
</t>
    </r>
    <r>
      <rPr>
        <b/>
        <sz val="12"/>
        <color theme="1"/>
        <rFont val="Arial"/>
        <family val="2"/>
      </rPr>
      <t>Dates of Course
(DD/MM/YYYY)</t>
    </r>
    <phoneticPr fontId="1" type="noConversion"/>
  </si>
  <si>
    <r>
      <rPr>
        <b/>
        <sz val="12"/>
        <color theme="1"/>
        <rFont val="新細明體"/>
        <family val="1"/>
        <charset val="136"/>
      </rPr>
      <t xml:space="preserve">課程名稱
</t>
    </r>
    <r>
      <rPr>
        <b/>
        <sz val="12"/>
        <color theme="1"/>
        <rFont val="Arial"/>
        <family val="2"/>
      </rPr>
      <t>Name of Course</t>
    </r>
    <phoneticPr fontId="1" type="noConversion"/>
  </si>
  <si>
    <r>
      <rPr>
        <b/>
        <u/>
        <sz val="14"/>
        <color theme="1"/>
        <rFont val="新細明體"/>
        <family val="1"/>
        <charset val="136"/>
      </rPr>
      <t>持續進修樹藝學課程記錄表格</t>
    </r>
    <r>
      <rPr>
        <b/>
        <u/>
        <sz val="14"/>
        <color theme="1"/>
        <rFont val="Arial"/>
        <family val="2"/>
      </rPr>
      <t>(2021</t>
    </r>
    <r>
      <rPr>
        <b/>
        <u/>
        <sz val="14"/>
        <color theme="1"/>
        <rFont val="新細明體"/>
        <family val="1"/>
        <charset val="136"/>
      </rPr>
      <t>年</t>
    </r>
    <r>
      <rPr>
        <b/>
        <u/>
        <sz val="14"/>
        <color theme="1"/>
        <rFont val="Arial"/>
        <family val="2"/>
      </rPr>
      <t>4</t>
    </r>
    <r>
      <rPr>
        <b/>
        <u/>
        <sz val="14"/>
        <color theme="1"/>
        <rFont val="新細明體"/>
        <family val="1"/>
        <charset val="136"/>
      </rPr>
      <t>月</t>
    </r>
    <r>
      <rPr>
        <b/>
        <u/>
        <sz val="14"/>
        <color theme="1"/>
        <rFont val="Arial"/>
        <family val="2"/>
      </rPr>
      <t>1</t>
    </r>
    <r>
      <rPr>
        <b/>
        <u/>
        <sz val="14"/>
        <color theme="1"/>
        <rFont val="新細明體"/>
        <family val="1"/>
        <charset val="136"/>
      </rPr>
      <t>日至</t>
    </r>
    <r>
      <rPr>
        <b/>
        <u/>
        <sz val="14"/>
        <color theme="1"/>
        <rFont val="Arial"/>
        <family val="2"/>
      </rPr>
      <t>2023</t>
    </r>
    <r>
      <rPr>
        <b/>
        <u/>
        <sz val="14"/>
        <color theme="1"/>
        <rFont val="新細明體"/>
        <family val="1"/>
        <charset val="136"/>
      </rPr>
      <t>年</t>
    </r>
    <r>
      <rPr>
        <b/>
        <u/>
        <sz val="14"/>
        <color theme="1"/>
        <rFont val="Arial"/>
        <family val="2"/>
      </rPr>
      <t>3</t>
    </r>
    <r>
      <rPr>
        <b/>
        <u/>
        <sz val="14"/>
        <color theme="1"/>
        <rFont val="新細明體"/>
        <family val="1"/>
        <charset val="136"/>
      </rPr>
      <t>月</t>
    </r>
    <r>
      <rPr>
        <b/>
        <u/>
        <sz val="14"/>
        <color theme="1"/>
        <rFont val="Arial"/>
        <family val="2"/>
      </rPr>
      <t>31</t>
    </r>
    <r>
      <rPr>
        <b/>
        <u/>
        <sz val="14"/>
        <color theme="1"/>
        <rFont val="新細明體"/>
        <family val="1"/>
        <charset val="136"/>
      </rPr>
      <t>日</t>
    </r>
    <r>
      <rPr>
        <b/>
        <u/>
        <sz val="14"/>
        <color theme="1"/>
        <rFont val="Arial"/>
        <family val="2"/>
      </rPr>
      <t>)</t>
    </r>
    <phoneticPr fontId="1" type="noConversion"/>
  </si>
  <si>
    <t xml:space="preserve"> </t>
    <phoneticPr fontId="1" type="noConversion"/>
  </si>
  <si>
    <r>
      <t xml:space="preserve">A. </t>
    </r>
    <r>
      <rPr>
        <b/>
        <sz val="14"/>
        <color theme="1"/>
        <rFont val="新細明體"/>
        <family val="1"/>
        <charset val="136"/>
      </rPr>
      <t>註冊樹木管理人員的資料</t>
    </r>
    <r>
      <rPr>
        <b/>
        <sz val="14"/>
        <color theme="1"/>
        <rFont val="Arial"/>
        <family val="2"/>
      </rPr>
      <t xml:space="preserve"> Information of Registered Tree Management Personnel</t>
    </r>
    <phoneticPr fontId="1" type="noConversion"/>
  </si>
  <si>
    <r>
      <t>1.</t>
    </r>
    <r>
      <rPr>
        <b/>
        <sz val="10"/>
        <color theme="1"/>
        <rFont val="新細明體"/>
        <family val="1"/>
        <charset val="136"/>
      </rPr>
      <t xml:space="preserve">樹藝師
</t>
    </r>
    <r>
      <rPr>
        <b/>
        <sz val="10"/>
        <color theme="1"/>
        <rFont val="Arial"/>
        <family val="2"/>
      </rPr>
      <t>Arborist</t>
    </r>
    <phoneticPr fontId="1" type="noConversion"/>
  </si>
  <si>
    <t>The Registration Scheme for Tree Management Personnel</t>
    <phoneticPr fontId="1" type="noConversion"/>
  </si>
  <si>
    <r>
      <rPr>
        <b/>
        <sz val="12"/>
        <color theme="1"/>
        <rFont val="新細明體"/>
        <family val="1"/>
        <charset val="136"/>
      </rPr>
      <t xml:space="preserve">註冊人員類別
</t>
    </r>
    <r>
      <rPr>
        <b/>
        <sz val="12"/>
        <color theme="1"/>
        <rFont val="Arial"/>
        <family val="2"/>
      </rPr>
      <t xml:space="preserve">Type of Registered Tree Management Personnel </t>
    </r>
    <phoneticPr fontId="1" type="noConversion"/>
  </si>
  <si>
    <r>
      <rPr>
        <b/>
        <sz val="10"/>
        <color theme="1"/>
        <rFont val="新細明體"/>
        <family val="1"/>
        <charset val="136"/>
      </rPr>
      <t>課程編號</t>
    </r>
  </si>
  <si>
    <r>
      <rPr>
        <b/>
        <sz val="10"/>
        <color theme="1"/>
        <rFont val="新細明體"/>
        <family val="1"/>
        <charset val="136"/>
      </rPr>
      <t>課程名稱</t>
    </r>
  </si>
  <si>
    <r>
      <rPr>
        <b/>
        <sz val="10"/>
        <color theme="1"/>
        <rFont val="新細明體"/>
        <family val="1"/>
        <charset val="136"/>
      </rPr>
      <t>培訓機構名稱</t>
    </r>
  </si>
  <si>
    <r>
      <t xml:space="preserve">Hong Kong Metropolitan University/ </t>
    </r>
    <r>
      <rPr>
        <sz val="12"/>
        <color theme="1"/>
        <rFont val="細明體"/>
        <family val="3"/>
        <charset val="136"/>
      </rPr>
      <t>香港都會大學</t>
    </r>
    <phoneticPr fontId="1" type="noConversion"/>
  </si>
  <si>
    <t>TWS&amp;CO-FA2-202203-2</t>
  </si>
  <si>
    <t>TWS&amp;CO-FA2-202203-3</t>
  </si>
  <si>
    <t>TWS&amp;CO-FA2-202203-4</t>
  </si>
  <si>
    <t>TWS&amp;CO-FA2-202203-5</t>
  </si>
  <si>
    <t>TWS&amp;CO-FA2-202203-6</t>
  </si>
  <si>
    <t>TWS&amp;CO-FA2-202203-7</t>
  </si>
  <si>
    <t>TWS&amp;CO-FA2-202203-8</t>
  </si>
  <si>
    <t>TWS&amp;CO-FA2-202203-9</t>
  </si>
  <si>
    <t>TWS&amp;CO-FA2-202203-10</t>
  </si>
  <si>
    <r>
      <t xml:space="preserve">Safe Operation for Arboricultural and Horticultural Work at Height/ </t>
    </r>
    <r>
      <rPr>
        <sz val="12"/>
        <rFont val="細明體"/>
        <family val="3"/>
        <charset val="136"/>
      </rPr>
      <t>樹藝園藝高空工作安全操作</t>
    </r>
    <phoneticPr fontId="1" type="noConversion"/>
  </si>
  <si>
    <r>
      <t xml:space="preserve">Integrated Vocational Development Centre/ </t>
    </r>
    <r>
      <rPr>
        <sz val="12"/>
        <color theme="1"/>
        <rFont val="細明體"/>
        <family val="3"/>
        <charset val="136"/>
      </rPr>
      <t>匯縱專業發展中心</t>
    </r>
    <phoneticPr fontId="1" type="noConversion"/>
  </si>
  <si>
    <r>
      <t xml:space="preserve">Hong Kong Institute of Horticultural Science/ </t>
    </r>
    <r>
      <rPr>
        <sz val="12"/>
        <color theme="1"/>
        <rFont val="新細明體"/>
        <family val="1"/>
        <charset val="136"/>
      </rPr>
      <t>香港園藝專業學會</t>
    </r>
    <phoneticPr fontId="1" type="noConversion"/>
  </si>
  <si>
    <r>
      <t xml:space="preserve">Institute of Arboriculture Studies (HK)/ </t>
    </r>
    <r>
      <rPr>
        <sz val="12"/>
        <color theme="1"/>
        <rFont val="細明體"/>
        <family val="3"/>
        <charset val="136"/>
      </rPr>
      <t>樹藝學術研究中心</t>
    </r>
    <r>
      <rPr>
        <sz val="12"/>
        <color theme="1"/>
        <rFont val="Times New Roman"/>
        <family val="1"/>
      </rPr>
      <t>(</t>
    </r>
    <r>
      <rPr>
        <sz val="12"/>
        <color theme="1"/>
        <rFont val="細明體"/>
        <family val="3"/>
        <charset val="136"/>
      </rPr>
      <t>香港</t>
    </r>
    <r>
      <rPr>
        <sz val="12"/>
        <color theme="1"/>
        <rFont val="Times New Roman"/>
        <family val="1"/>
      </rPr>
      <t>)</t>
    </r>
    <phoneticPr fontId="1" type="noConversion"/>
  </si>
  <si>
    <t>A,TRA&amp;TWS-FA2-202204-2</t>
  </si>
  <si>
    <t>A,TRA&amp;TWS-FA2-202204-3</t>
  </si>
  <si>
    <t>A,TRA&amp;TWS-FA2-202204-4</t>
  </si>
  <si>
    <t>A,TRA&amp;TWS-FA2-202204-5</t>
  </si>
  <si>
    <t>A,TRA&amp;TWS-FA2-202204-6</t>
  </si>
  <si>
    <t>A,TRA&amp;TWS-FA2-202204-7</t>
  </si>
  <si>
    <t>A,TRA&amp;TWS-FA2-202204-8</t>
  </si>
  <si>
    <t>A,TRA&amp;TWS-FA2-202204-9</t>
  </si>
  <si>
    <t>A,TRA&amp;TWS-FA2-202204-10</t>
  </si>
  <si>
    <r>
      <t xml:space="preserve">Hong Kong Institute of Horticultural Science/ </t>
    </r>
    <r>
      <rPr>
        <sz val="12"/>
        <rFont val="新細明體"/>
        <family val="1"/>
        <charset val="136"/>
      </rPr>
      <t>香港園藝專業學會</t>
    </r>
    <phoneticPr fontId="1" type="noConversion"/>
  </si>
  <si>
    <t>TC-FA5-202205-2</t>
  </si>
  <si>
    <t>TC-FA5-202205-3</t>
  </si>
  <si>
    <t>TC-FA5-202205-4</t>
  </si>
  <si>
    <t>TC-FA5-202205-5</t>
  </si>
  <si>
    <t>TC-FA5-202205-6</t>
  </si>
  <si>
    <t>TC-FA5-202205-7</t>
  </si>
  <si>
    <t>TC-FA5-202205-8</t>
  </si>
  <si>
    <t>TC-FA5-202205-9</t>
  </si>
  <si>
    <t>TC-FA5-202205-10</t>
  </si>
  <si>
    <t>TWS-FA5-202206-2</t>
  </si>
  <si>
    <t>TWS-FA5-202206-3</t>
  </si>
  <si>
    <t>TWS-FA5-202206-4</t>
  </si>
  <si>
    <t>TWS-FA5-202206-5</t>
  </si>
  <si>
    <t>TWS-FA5-202206-6</t>
  </si>
  <si>
    <t>TWS-FA5-202206-7</t>
  </si>
  <si>
    <t>TWS-FA5-202206-8</t>
  </si>
  <si>
    <t>TWS-FA5-202206-9</t>
  </si>
  <si>
    <t>TWS-FA5-202206-10</t>
  </si>
  <si>
    <t>Review Tree Inspection or Risk Assessment Report</t>
    <phoneticPr fontId="1" type="noConversion"/>
  </si>
  <si>
    <t>TC&amp;CO-FA6-202207-2</t>
  </si>
  <si>
    <t>TC&amp;CO-FA6-202207-3</t>
  </si>
  <si>
    <t>TC&amp;CO-FA6-202207-4</t>
  </si>
  <si>
    <t>TC&amp;CO-FA6-202207-5</t>
  </si>
  <si>
    <t>TC&amp;CO-FA6-202207-6</t>
  </si>
  <si>
    <t>TC&amp;CO-FA6-202207-7</t>
  </si>
  <si>
    <t>TC&amp;CO-FA6-202207-8</t>
  </si>
  <si>
    <t>TC&amp;CO-FA6-202207-9</t>
  </si>
  <si>
    <t>TC&amp;CO-FA6-202207-10</t>
  </si>
  <si>
    <t>TWS-FA4-202208-2</t>
  </si>
  <si>
    <t>TWS-FA4-202208-3</t>
  </si>
  <si>
    <t>TWS-FA4-202208-4</t>
  </si>
  <si>
    <t>TWS-FA4-202208-5</t>
  </si>
  <si>
    <t>TWS-FA4-202208-6</t>
  </si>
  <si>
    <t>TWS-FA4-202208-7</t>
  </si>
  <si>
    <t>TWS-FA4-202208-8</t>
  </si>
  <si>
    <t>TWS-FA4-202208-9</t>
  </si>
  <si>
    <t>TWS-FA4-202208-10</t>
  </si>
  <si>
    <r>
      <rPr>
        <b/>
        <sz val="12"/>
        <color theme="1"/>
        <rFont val="新細明體"/>
        <family val="1"/>
        <charset val="136"/>
      </rPr>
      <t>註冊樹木管理人員姓名</t>
    </r>
    <r>
      <rPr>
        <b/>
        <sz val="12"/>
        <color theme="1"/>
        <rFont val="Arial"/>
        <family val="2"/>
      </rPr>
      <t xml:space="preserve">:
Name of Registered Tree Management Personnel:  </t>
    </r>
    <phoneticPr fontId="1" type="noConversion"/>
  </si>
  <si>
    <r>
      <t>1.</t>
    </r>
    <r>
      <rPr>
        <b/>
        <sz val="14"/>
        <color theme="1"/>
        <rFont val="新細明體"/>
        <family val="1"/>
        <charset val="136"/>
      </rPr>
      <t>樹藝師</t>
    </r>
    <r>
      <rPr>
        <b/>
        <sz val="14"/>
        <color theme="1"/>
        <rFont val="Arial"/>
        <family val="2"/>
      </rPr>
      <t xml:space="preserve"> Arborist</t>
    </r>
    <phoneticPr fontId="1" type="noConversion"/>
  </si>
  <si>
    <r>
      <rPr>
        <b/>
        <sz val="12"/>
        <color theme="1"/>
        <rFont val="新細明體"/>
        <family val="1"/>
        <charset val="136"/>
      </rPr>
      <t>註冊編號</t>
    </r>
    <r>
      <rPr>
        <b/>
        <sz val="12"/>
        <color theme="1"/>
        <rFont val="Arial"/>
        <family val="2"/>
      </rPr>
      <t xml:space="preserve">:
Registration Number: </t>
    </r>
    <phoneticPr fontId="1" type="noConversion"/>
  </si>
  <si>
    <r>
      <rPr>
        <b/>
        <sz val="12"/>
        <color theme="1"/>
        <rFont val="新細明體"/>
        <family val="1"/>
        <charset val="136"/>
      </rPr>
      <t xml:space="preserve">培訓機構名稱
</t>
    </r>
    <r>
      <rPr>
        <b/>
        <sz val="12"/>
        <color theme="1"/>
        <rFont val="Arial"/>
        <family val="2"/>
      </rPr>
      <t>Name of Training Institution</t>
    </r>
    <phoneticPr fontId="1" type="noConversion"/>
  </si>
  <si>
    <r>
      <t>2.</t>
    </r>
    <r>
      <rPr>
        <b/>
        <sz val="10"/>
        <color theme="1"/>
        <rFont val="新細明體"/>
        <family val="1"/>
        <charset val="136"/>
      </rPr>
      <t>樹木風險評估員</t>
    </r>
    <r>
      <rPr>
        <b/>
        <sz val="10"/>
        <color theme="1"/>
        <rFont val="Arial"/>
        <family val="2"/>
      </rPr>
      <t xml:space="preserve"> 
Tree Risk Assessor</t>
    </r>
    <phoneticPr fontId="1" type="noConversion"/>
  </si>
  <si>
    <r>
      <t>3.</t>
    </r>
    <r>
      <rPr>
        <b/>
        <sz val="10"/>
        <color theme="1"/>
        <rFont val="新細明體"/>
        <family val="1"/>
        <charset val="136"/>
      </rPr>
      <t>樹木工作監督</t>
    </r>
    <r>
      <rPr>
        <b/>
        <sz val="10"/>
        <color theme="1"/>
        <rFont val="Arial"/>
        <family val="2"/>
      </rPr>
      <t xml:space="preserve"> 
Tree Work Supervisor</t>
    </r>
    <phoneticPr fontId="1" type="noConversion"/>
  </si>
  <si>
    <r>
      <t>5.</t>
    </r>
    <r>
      <rPr>
        <b/>
        <sz val="10"/>
        <color theme="1"/>
        <rFont val="新細明體"/>
        <family val="1"/>
        <charset val="136"/>
      </rPr>
      <t>鏈鋸操作員</t>
    </r>
    <r>
      <rPr>
        <b/>
        <sz val="10"/>
        <color theme="1"/>
        <rFont val="Arial"/>
        <family val="2"/>
      </rPr>
      <t xml:space="preserve"> Chainsaw Operator</t>
    </r>
  </si>
  <si>
    <r>
      <rPr>
        <b/>
        <sz val="12"/>
        <color theme="1"/>
        <rFont val="新細明體"/>
        <family val="1"/>
        <charset val="136"/>
      </rPr>
      <t xml:space="preserve">可選持續進修樹藝學課程的時數
</t>
    </r>
    <r>
      <rPr>
        <b/>
        <sz val="12"/>
        <color theme="1"/>
        <rFont val="Arial"/>
        <family val="2"/>
      </rPr>
      <t>Optional CEA Hours</t>
    </r>
    <phoneticPr fontId="1" type="noConversion"/>
  </si>
  <si>
    <t>Institute of Arboriculture Studies (HK)/ 樹藝學術研究中心(香港)</t>
  </si>
  <si>
    <t>Integrated Vocational Development Centre/ 匯縱專業發展中心</t>
  </si>
  <si>
    <t>LNS Limited</t>
  </si>
  <si>
    <t>A-FA1-202209-2</t>
  </si>
  <si>
    <t>A-FA1-202209-3</t>
  </si>
  <si>
    <t>A-FA1-202209-4</t>
  </si>
  <si>
    <t>A-FA1-202209-5</t>
  </si>
  <si>
    <t>A-FA1-202209-6</t>
  </si>
  <si>
    <t>A-FA1-202209-7</t>
  </si>
  <si>
    <t>A-FA1-202209-8</t>
  </si>
  <si>
    <t>A-FA1-202209-9</t>
  </si>
  <si>
    <t>A-FA1-202209-10</t>
  </si>
  <si>
    <t>Hong Kong Institute of Vocational Education/ 香港專業教育學院</t>
  </si>
  <si>
    <t>Hong Kong Institute of Vocational Education/ 香港專業教育學院</t>
    <phoneticPr fontId="1" type="noConversion"/>
  </si>
  <si>
    <t>A&amp;TWS-FA3-202238-2</t>
  </si>
  <si>
    <t>A&amp;TWS-FA3-202238-3</t>
  </si>
  <si>
    <t>A&amp;TWS-FA3-202238-4</t>
  </si>
  <si>
    <t>A&amp;TWS-FA3-202238-5</t>
  </si>
  <si>
    <t>A&amp;TWS-FA3-202238-6</t>
  </si>
  <si>
    <t>A&amp;TWS-FA3-202238-7</t>
  </si>
  <si>
    <t>A&amp;TWS-FA3-202238-8</t>
  </si>
  <si>
    <t>A&amp;TWS-FA3-202238-9</t>
  </si>
  <si>
    <t>A&amp;TWS-FA3-202238-10</t>
  </si>
  <si>
    <t>A&amp;TRA-FA5-202237-2</t>
  </si>
  <si>
    <t>A&amp;TRA-FA5-202237-3</t>
  </si>
  <si>
    <t>A&amp;TRA-FA5-202237-4</t>
  </si>
  <si>
    <t>A&amp;TRA-FA5-202237-5</t>
  </si>
  <si>
    <t>A&amp;TRA-FA5-202237-6</t>
  </si>
  <si>
    <t>A&amp;TRA-FA5-202237-7</t>
  </si>
  <si>
    <t>A&amp;TRA-FA5-202237-8</t>
  </si>
  <si>
    <t>A&amp;TRA-FA5-202237-9</t>
  </si>
  <si>
    <t>A&amp;TRA-FA5-202237-10</t>
  </si>
  <si>
    <r>
      <t xml:space="preserve">Diagnosis &amp; Treatment of Pests &amp; Diseases/ </t>
    </r>
    <r>
      <rPr>
        <sz val="12"/>
        <rFont val="細明體"/>
        <family val="3"/>
        <charset val="136"/>
      </rPr>
      <t>植物病蟲害診斷與防治</t>
    </r>
    <phoneticPr fontId="1" type="noConversion"/>
  </si>
  <si>
    <t>TC&amp;CO-FA2-202236-2</t>
  </si>
  <si>
    <t>TC&amp;CO-FA2-202236-3</t>
  </si>
  <si>
    <t>TC&amp;CO-FA2-202236-4</t>
  </si>
  <si>
    <t>TC&amp;CO-FA2-202236-5</t>
  </si>
  <si>
    <t>TC&amp;CO-FA2-202236-6</t>
  </si>
  <si>
    <t>TC&amp;CO-FA2-202236-7</t>
  </si>
  <si>
    <t>TC&amp;CO-FA2-202236-8</t>
  </si>
  <si>
    <t>TC&amp;CO-FA2-202236-9</t>
  </si>
  <si>
    <t>TC&amp;CO-FA2-202236-10</t>
  </si>
  <si>
    <r>
      <t xml:space="preserve">Occupational Safety for Tree Climbers &amp; Chainsaw Operators Course/ </t>
    </r>
    <r>
      <rPr>
        <sz val="12"/>
        <rFont val="細明體"/>
        <family val="3"/>
        <charset val="136"/>
      </rPr>
      <t>攀樹及鏈鋸操作之職業安全與健康課程</t>
    </r>
    <phoneticPr fontId="1" type="noConversion"/>
  </si>
  <si>
    <r>
      <t xml:space="preserve">TCHK/ </t>
    </r>
    <r>
      <rPr>
        <sz val="12"/>
        <rFont val="細明體"/>
        <family val="3"/>
        <charset val="136"/>
      </rPr>
      <t>香港樹木學會</t>
    </r>
    <phoneticPr fontId="1" type="noConversion"/>
  </si>
  <si>
    <t>TC&amp;CO-FA6-202235-2</t>
  </si>
  <si>
    <t>TC&amp;CO-FA6-202235-3</t>
  </si>
  <si>
    <t>TC&amp;CO-FA6-202235-4</t>
  </si>
  <si>
    <t>TC&amp;CO-FA6-202235-5</t>
  </si>
  <si>
    <t>TC&amp;CO-FA6-202235-6</t>
  </si>
  <si>
    <t>TC&amp;CO-FA6-202235-7</t>
  </si>
  <si>
    <t>TC&amp;CO-FA6-202235-8</t>
  </si>
  <si>
    <t>TC&amp;CO-FA6-202235-9</t>
  </si>
  <si>
    <t>TC&amp;CO-FA6-202235-10</t>
  </si>
  <si>
    <t>TC-FA5-202234-2</t>
  </si>
  <si>
    <t>TC-FA5-202234-3</t>
  </si>
  <si>
    <t>TC-FA5-202234-4</t>
  </si>
  <si>
    <t>TC-FA5-202234-5</t>
  </si>
  <si>
    <t>TC-FA5-202234-6</t>
  </si>
  <si>
    <t>TC-FA5-202234-7</t>
  </si>
  <si>
    <t>TC-FA5-202234-8</t>
  </si>
  <si>
    <t>TC-FA5-202234-9</t>
  </si>
  <si>
    <t>TC-FA5-202234-10</t>
  </si>
  <si>
    <t>TC&amp;CO-FA4-202233-2</t>
  </si>
  <si>
    <t>TC&amp;CO-FA4-202233-3</t>
  </si>
  <si>
    <t>TC&amp;CO-FA4-202233-4</t>
  </si>
  <si>
    <t>TC&amp;CO-FA4-202233-5</t>
  </si>
  <si>
    <t>TC&amp;CO-FA4-202233-6</t>
  </si>
  <si>
    <t>TC&amp;CO-FA4-202233-7</t>
  </si>
  <si>
    <t>TC&amp;CO-FA4-202233-8</t>
  </si>
  <si>
    <t>TC&amp;CO-FA4-202233-9</t>
  </si>
  <si>
    <t>TC&amp;CO-FA4-202233-10</t>
  </si>
  <si>
    <r>
      <t xml:space="preserve">Pro Tree Development Limited/ </t>
    </r>
    <r>
      <rPr>
        <sz val="12"/>
        <rFont val="細明體"/>
        <family val="3"/>
        <charset val="136"/>
      </rPr>
      <t>樹木拓展學會</t>
    </r>
    <phoneticPr fontId="1" type="noConversion"/>
  </si>
  <si>
    <t>TC&amp;CO-FA2-202232-2</t>
  </si>
  <si>
    <t>TC&amp;CO-FA2-202232-3</t>
  </si>
  <si>
    <t>TC&amp;CO-FA2-202232-4</t>
  </si>
  <si>
    <t>TC&amp;CO-FA2-202232-5</t>
  </si>
  <si>
    <t>TC&amp;CO-FA2-202232-6</t>
  </si>
  <si>
    <t>TC&amp;CO-FA2-202232-7</t>
  </si>
  <si>
    <t>TC&amp;CO-FA2-202232-8</t>
  </si>
  <si>
    <t>TC&amp;CO-FA2-202232-9</t>
  </si>
  <si>
    <t>TC&amp;CO-FA2-202232-10</t>
  </si>
  <si>
    <r>
      <rPr>
        <sz val="12"/>
        <rFont val="細明體"/>
        <family val="3"/>
        <charset val="136"/>
      </rPr>
      <t>使用樹藝工具之職業安全與健康</t>
    </r>
    <phoneticPr fontId="1" type="noConversion"/>
  </si>
  <si>
    <t>A,TRA&amp;TWS-FA4-202231-2</t>
  </si>
  <si>
    <t>A,TRA&amp;TWS-FA4-202231-3</t>
  </si>
  <si>
    <t>A,TRA&amp;TWS-FA4-202231-4</t>
  </si>
  <si>
    <t>A,TRA&amp;TWS-FA4-202231-5</t>
  </si>
  <si>
    <t>A,TRA&amp;TWS-FA4-202231-6</t>
  </si>
  <si>
    <t>A,TRA&amp;TWS-FA4-202231-7</t>
  </si>
  <si>
    <t>A,TRA&amp;TWS-FA4-202231-8</t>
  </si>
  <si>
    <t>A,TRA&amp;TWS-FA4-202231-9</t>
  </si>
  <si>
    <t>A,TRA&amp;TWS-FA4-202231-10</t>
  </si>
  <si>
    <t>A&amp;TRA-FA4-202230-2</t>
  </si>
  <si>
    <t>A&amp;TRA-FA4-202230-3</t>
  </si>
  <si>
    <t>A&amp;TRA-FA4-202230-4</t>
  </si>
  <si>
    <t>A&amp;TRA-FA4-202230-5</t>
  </si>
  <si>
    <t>A&amp;TRA-FA4-202230-6</t>
  </si>
  <si>
    <t>A&amp;TRA-FA4-202230-7</t>
  </si>
  <si>
    <t>A&amp;TRA-FA4-202230-8</t>
  </si>
  <si>
    <t>A&amp;TRA-FA4-202230-9</t>
  </si>
  <si>
    <t>A&amp;TRA-FA4-202230-10</t>
  </si>
  <si>
    <t>CO-FA2-202229-2</t>
  </si>
  <si>
    <t>CO-FA2-202229-3</t>
  </si>
  <si>
    <t>CO-FA2-202229-4</t>
  </si>
  <si>
    <t>CO-FA2-202229-5</t>
  </si>
  <si>
    <t>CO-FA2-202229-6</t>
  </si>
  <si>
    <t>CO-FA2-202229-7</t>
  </si>
  <si>
    <t>CO-FA2-202229-8</t>
  </si>
  <si>
    <t>CO-FA2-202229-9</t>
  </si>
  <si>
    <t>CO-FA2-202229-10</t>
  </si>
  <si>
    <r>
      <t xml:space="preserve">Safe Use of Chainsaw/ </t>
    </r>
    <r>
      <rPr>
        <sz val="12"/>
        <rFont val="細明體"/>
        <family val="3"/>
        <charset val="136"/>
      </rPr>
      <t>安全使用鏈鋸</t>
    </r>
    <phoneticPr fontId="1" type="noConversion"/>
  </si>
  <si>
    <r>
      <t xml:space="preserve">Occupational Safety and Health Council/ </t>
    </r>
    <r>
      <rPr>
        <sz val="12"/>
        <rFont val="細明體"/>
        <family val="3"/>
        <charset val="136"/>
      </rPr>
      <t>職業安全健康局</t>
    </r>
    <phoneticPr fontId="1" type="noConversion"/>
  </si>
  <si>
    <t>TC&amp;CO-FA2-202228-2</t>
  </si>
  <si>
    <t>TC&amp;CO-FA2-202228-3</t>
  </si>
  <si>
    <t>TC&amp;CO-FA2-202228-4</t>
  </si>
  <si>
    <t>TC&amp;CO-FA2-202228-5</t>
  </si>
  <si>
    <t>TC&amp;CO-FA2-202228-6</t>
  </si>
  <si>
    <t>TC&amp;CO-FA2-202228-7</t>
  </si>
  <si>
    <t>TC&amp;CO-FA2-202228-8</t>
  </si>
  <si>
    <t>TC&amp;CO-FA2-202228-9</t>
  </si>
  <si>
    <t>TC&amp;CO-FA2-202228-10</t>
  </si>
  <si>
    <r>
      <t xml:space="preserve">Occupational Safety and Health in Arboriculture/ </t>
    </r>
    <r>
      <rPr>
        <sz val="12"/>
        <rFont val="細明體"/>
        <family val="3"/>
        <charset val="136"/>
      </rPr>
      <t>樹藝工作安全健康</t>
    </r>
    <phoneticPr fontId="1" type="noConversion"/>
  </si>
  <si>
    <t>A-FA6-202227-2</t>
  </si>
  <si>
    <t>A-FA6-202227-3</t>
  </si>
  <si>
    <t>A-FA6-202227-4</t>
  </si>
  <si>
    <t>A-FA6-202227-5</t>
  </si>
  <si>
    <t>A-FA6-202227-6</t>
  </si>
  <si>
    <t>A-FA6-202227-7</t>
  </si>
  <si>
    <t>A-FA6-202227-8</t>
  </si>
  <si>
    <t>A-FA6-202227-9</t>
  </si>
  <si>
    <t>A-FA6-202227-10</t>
  </si>
  <si>
    <t>TWS-FA3-202226-2</t>
  </si>
  <si>
    <t>TWS-FA3-202226-3</t>
  </si>
  <si>
    <t>TWS-FA3-202226-4</t>
  </si>
  <si>
    <t>TWS-FA3-202226-5</t>
  </si>
  <si>
    <t>TWS-FA3-202226-6</t>
  </si>
  <si>
    <t>TWS-FA3-202226-7</t>
  </si>
  <si>
    <t>TWS-FA3-202226-8</t>
  </si>
  <si>
    <t>TWS-FA3-202226-9</t>
  </si>
  <si>
    <t>TWS-FA3-202226-10</t>
  </si>
  <si>
    <t>A-FA6-202225-2</t>
  </si>
  <si>
    <t>A-FA6-202225-3</t>
  </si>
  <si>
    <t>A-FA6-202225-4</t>
  </si>
  <si>
    <t>A-FA6-202225-5</t>
  </si>
  <si>
    <t>A-FA6-202225-6</t>
  </si>
  <si>
    <t>A-FA6-202225-7</t>
  </si>
  <si>
    <t>A-FA6-202225-8</t>
  </si>
  <si>
    <t>A-FA6-202225-9</t>
  </si>
  <si>
    <t>A-FA6-202225-10</t>
  </si>
  <si>
    <t>A-FA1-202224-2</t>
  </si>
  <si>
    <t>A-FA1-202224-3</t>
  </si>
  <si>
    <t>A-FA1-202224-4</t>
  </si>
  <si>
    <t>A-FA1-202224-5</t>
  </si>
  <si>
    <t>A-FA1-202224-6</t>
  </si>
  <si>
    <t>A-FA1-202224-7</t>
  </si>
  <si>
    <t>A-FA1-202224-8</t>
  </si>
  <si>
    <t>A-FA1-202224-9</t>
  </si>
  <si>
    <t>A-FA1-202224-10</t>
  </si>
  <si>
    <t>TWS&amp;TC-FA5-202223-2</t>
  </si>
  <si>
    <t>TWS&amp;TC-FA5-202223-3</t>
  </si>
  <si>
    <t>TWS&amp;TC-FA5-202223-4</t>
  </si>
  <si>
    <t>TWS&amp;TC-FA5-202223-5</t>
  </si>
  <si>
    <t>TWS&amp;TC-FA5-202223-6</t>
  </si>
  <si>
    <t>TWS&amp;TC-FA5-202223-7</t>
  </si>
  <si>
    <t>TWS&amp;TC-FA5-202223-8</t>
  </si>
  <si>
    <t>TWS&amp;TC-FA5-202223-9</t>
  </si>
  <si>
    <t>TWS&amp;TC-FA5-202223-10</t>
  </si>
  <si>
    <t>A&amp;TRA-FA2-202222-2</t>
  </si>
  <si>
    <t>A&amp;TRA-FA2-202222-3</t>
  </si>
  <si>
    <t>A&amp;TRA-FA2-202222-4</t>
  </si>
  <si>
    <t>A&amp;TRA-FA2-202222-5</t>
  </si>
  <si>
    <t>A&amp;TRA-FA2-202222-6</t>
  </si>
  <si>
    <t>A&amp;TRA-FA2-202222-7</t>
  </si>
  <si>
    <t>A&amp;TRA-FA2-202222-8</t>
  </si>
  <si>
    <t>A&amp;TRA-FA2-202222-9</t>
  </si>
  <si>
    <t>A&amp;TRA-FA2-202222-10</t>
  </si>
  <si>
    <t>TWS&amp;TC-FA2-202221-2</t>
  </si>
  <si>
    <t>TWS&amp;TC-FA2-202221-3</t>
  </si>
  <si>
    <t>TWS&amp;TC-FA2-202221-4</t>
  </si>
  <si>
    <t>TWS&amp;TC-FA2-202221-5</t>
  </si>
  <si>
    <t>TWS&amp;TC-FA2-202221-6</t>
  </si>
  <si>
    <t>TWS&amp;TC-FA2-202221-7</t>
  </si>
  <si>
    <t>TWS&amp;TC-FA2-202221-8</t>
  </si>
  <si>
    <t>TWS&amp;TC-FA2-202221-9</t>
  </si>
  <si>
    <t>TWS&amp;TC-FA2-202221-10</t>
  </si>
  <si>
    <t>CO-FA4-202220-2</t>
  </si>
  <si>
    <t>CO-FA4-202220-3</t>
  </si>
  <si>
    <t>CO-FA4-202220-4</t>
  </si>
  <si>
    <t>CO-FA4-202220-5</t>
  </si>
  <si>
    <t>CO-FA4-202220-6</t>
  </si>
  <si>
    <t>CO-FA4-202220-7</t>
  </si>
  <si>
    <t>CO-FA4-202220-8</t>
  </si>
  <si>
    <t>CO-FA4-202220-9</t>
  </si>
  <si>
    <t>CO-FA4-202220-10</t>
  </si>
  <si>
    <r>
      <t xml:space="preserve">ISA Hong Kong Chapter/ </t>
    </r>
    <r>
      <rPr>
        <sz val="12"/>
        <rFont val="細明體"/>
        <family val="3"/>
        <charset val="136"/>
      </rPr>
      <t>國際樹木學會香港分部</t>
    </r>
    <phoneticPr fontId="1" type="noConversion"/>
  </si>
  <si>
    <t>A&amp;TRA-FA4-202219-2</t>
  </si>
  <si>
    <t>A&amp;TRA-FA4-202219-3</t>
  </si>
  <si>
    <t>A&amp;TRA-FA4-202219-4</t>
  </si>
  <si>
    <t>A&amp;TRA-FA4-202219-5</t>
  </si>
  <si>
    <t>A&amp;TRA-FA4-202219-6</t>
  </si>
  <si>
    <t>A&amp;TRA-FA4-202219-7</t>
  </si>
  <si>
    <t>A&amp;TRA-FA4-202219-8</t>
  </si>
  <si>
    <t>A&amp;TRA-FA4-202219-9</t>
  </si>
  <si>
    <t>A&amp;TRA-FA4-202219-10</t>
  </si>
  <si>
    <t>A&amp;TRA-FA6-202218-2</t>
  </si>
  <si>
    <t>A&amp;TRA-FA6-202218-3</t>
  </si>
  <si>
    <t>A&amp;TRA-FA6-202218-4</t>
  </si>
  <si>
    <t>A&amp;TRA-FA6-202218-5</t>
  </si>
  <si>
    <t>A&amp;TRA-FA6-202218-6</t>
  </si>
  <si>
    <t>A&amp;TRA-FA6-202218-7</t>
  </si>
  <si>
    <t>A&amp;TRA-FA6-202218-8</t>
  </si>
  <si>
    <t>A&amp;TRA-FA6-202218-9</t>
  </si>
  <si>
    <t>A&amp;TRA-FA6-202218-10</t>
  </si>
  <si>
    <t>A-FA1-202217-2</t>
  </si>
  <si>
    <t>A-FA1-202217-3</t>
  </si>
  <si>
    <t>A-FA1-202217-4</t>
  </si>
  <si>
    <t>A-FA1-202217-6</t>
  </si>
  <si>
    <t>A-FA1-202217-7</t>
  </si>
  <si>
    <t>A-FA1-202217-8</t>
  </si>
  <si>
    <t>A-FA1-202217-9</t>
  </si>
  <si>
    <t>A-FA1-202217-10</t>
  </si>
  <si>
    <t>A-FA1-202217-5</t>
    <phoneticPr fontId="1" type="noConversion"/>
  </si>
  <si>
    <t>TC&amp;CO-FA4-202216-2</t>
  </si>
  <si>
    <t>TC&amp;CO-FA4-202216-3</t>
  </si>
  <si>
    <t>TC&amp;CO-FA4-202216-4</t>
  </si>
  <si>
    <t>TC&amp;CO-FA4-202216-5</t>
  </si>
  <si>
    <t>TC&amp;CO-FA4-202216-6</t>
  </si>
  <si>
    <t>TC&amp;CO-FA4-202216-7</t>
  </si>
  <si>
    <t>TC&amp;CO-FA4-202216-8</t>
  </si>
  <si>
    <t>TC&amp;CO-FA4-202216-9</t>
  </si>
  <si>
    <t>TC&amp;CO-FA4-202216-10</t>
  </si>
  <si>
    <t>CO-FA4-202215-2</t>
  </si>
  <si>
    <t>CO-FA4-202215-3</t>
  </si>
  <si>
    <t>CO-FA4-202215-4</t>
  </si>
  <si>
    <t>CO-FA4-202215-5</t>
  </si>
  <si>
    <t>CO-FA4-202215-6</t>
  </si>
  <si>
    <t>CO-FA4-202215-7</t>
  </si>
  <si>
    <t>CO-FA4-202215-8</t>
  </si>
  <si>
    <t>CO-FA4-202215-9</t>
  </si>
  <si>
    <t>CO-FA4-202215-10</t>
  </si>
  <si>
    <t>A-FA1-202214-2</t>
  </si>
  <si>
    <t>A-FA1-202214-3</t>
  </si>
  <si>
    <t>A-FA1-202214-4</t>
  </si>
  <si>
    <t>A-FA1-202214-5</t>
  </si>
  <si>
    <t>A-FA1-202214-6</t>
  </si>
  <si>
    <t>A-FA1-202214-7</t>
  </si>
  <si>
    <t>A-FA1-202214-8</t>
  </si>
  <si>
    <t>A-FA1-202214-9</t>
  </si>
  <si>
    <t>A-FA1-202214-10</t>
  </si>
  <si>
    <t>A-FA1-202213-2</t>
  </si>
  <si>
    <t>A-FA1-202213-3</t>
  </si>
  <si>
    <t>A-FA1-202213-4</t>
  </si>
  <si>
    <t>A-FA1-202213-5</t>
  </si>
  <si>
    <t>A-FA1-202213-6</t>
  </si>
  <si>
    <t>A-FA1-202213-7</t>
  </si>
  <si>
    <t>A-FA1-202213-8</t>
  </si>
  <si>
    <t>A-FA1-202213-9</t>
  </si>
  <si>
    <t>A-FA1-202213-10</t>
  </si>
  <si>
    <t>A&amp;TRA-FA4-202212-2</t>
  </si>
  <si>
    <t>A&amp;TRA-FA4-202212-3</t>
  </si>
  <si>
    <t>A&amp;TRA-FA4-202212-4</t>
  </si>
  <si>
    <t>A&amp;TRA-FA4-202212-5</t>
  </si>
  <si>
    <t>A&amp;TRA-FA4-202212-6</t>
  </si>
  <si>
    <t>A&amp;TRA-FA4-202212-7</t>
  </si>
  <si>
    <t>A&amp;TRA-FA4-202212-8</t>
  </si>
  <si>
    <t>A&amp;TRA-FA4-202212-9</t>
  </si>
  <si>
    <t>A&amp;TRA-FA4-202212-10</t>
  </si>
  <si>
    <t>A-FA1-202211-2</t>
  </si>
  <si>
    <t>A-FA1-202211-3</t>
  </si>
  <si>
    <t>A-FA1-202211-4</t>
  </si>
  <si>
    <t>A-FA1-202211-5</t>
  </si>
  <si>
    <t>A-FA1-202211-6</t>
  </si>
  <si>
    <t>A-FA1-202211-7</t>
  </si>
  <si>
    <t>A-FA1-202211-8</t>
  </si>
  <si>
    <t>A-FA1-202211-9</t>
  </si>
  <si>
    <t>A-FA1-202211-10</t>
  </si>
  <si>
    <t>TWS&amp;TC-FA5-202210-2</t>
  </si>
  <si>
    <t>TWS&amp;TC-FA5-202210-3</t>
  </si>
  <si>
    <t>TWS&amp;TC-FA5-202210-4</t>
  </si>
  <si>
    <t>TWS&amp;TC-FA5-202210-5</t>
  </si>
  <si>
    <t>TWS&amp;TC-FA5-202210-6</t>
  </si>
  <si>
    <t>TWS&amp;TC-FA5-202210-7</t>
  </si>
  <si>
    <t>TWS&amp;TC-FA5-202210-8</t>
  </si>
  <si>
    <t>TWS&amp;TC-FA5-202210-9</t>
  </si>
  <si>
    <t>TWS&amp;TC-FA5-202210-10</t>
  </si>
  <si>
    <t>Technological and Higher Education Institute of Hong Kong/ 香港高等教育科技學院</t>
    <phoneticPr fontId="1" type="noConversion"/>
  </si>
  <si>
    <t>A</t>
    <phoneticPr fontId="1" type="noConversion"/>
  </si>
  <si>
    <t>TRA</t>
    <phoneticPr fontId="1" type="noConversion"/>
  </si>
  <si>
    <t>TWS</t>
    <phoneticPr fontId="1" type="noConversion"/>
  </si>
  <si>
    <t>TC</t>
    <phoneticPr fontId="1" type="noConversion"/>
  </si>
  <si>
    <t>CO</t>
    <phoneticPr fontId="1" type="noConversion"/>
  </si>
  <si>
    <r>
      <rPr>
        <b/>
        <sz val="12"/>
        <color theme="1"/>
        <rFont val="新細明體"/>
        <family val="1"/>
        <charset val="136"/>
      </rPr>
      <t>可選持續進修樹藝學課程的時數總計</t>
    </r>
    <r>
      <rPr>
        <b/>
        <sz val="12"/>
        <color theme="1"/>
        <rFont val="Arial"/>
        <family val="2"/>
      </rPr>
      <t xml:space="preserve">
Total Optional CEA Hours</t>
    </r>
    <phoneticPr fontId="1" type="noConversion"/>
  </si>
  <si>
    <r>
      <rPr>
        <b/>
        <sz val="12"/>
        <color theme="1"/>
        <rFont val="細明體"/>
        <family val="3"/>
        <charset val="136"/>
      </rPr>
      <t xml:space="preserve">至
</t>
    </r>
    <r>
      <rPr>
        <b/>
        <sz val="12"/>
        <color theme="1"/>
        <rFont val="Arial"/>
        <family val="2"/>
      </rPr>
      <t>To</t>
    </r>
    <phoneticPr fontId="1" type="noConversion"/>
  </si>
  <si>
    <r>
      <t xml:space="preserve">C. </t>
    </r>
    <r>
      <rPr>
        <b/>
        <sz val="14"/>
        <color theme="1"/>
        <rFont val="新細明體"/>
        <family val="1"/>
        <charset val="136"/>
      </rPr>
      <t>出席可選的持續進修樹藝學課程的詳情</t>
    </r>
    <r>
      <rPr>
        <b/>
        <sz val="14"/>
        <color theme="1"/>
        <rFont val="Arial"/>
        <family val="2"/>
      </rPr>
      <t xml:space="preserve"> Details of Optional CEA Courses Attended</t>
    </r>
    <phoneticPr fontId="1" type="noConversion"/>
  </si>
  <si>
    <r>
      <t>1.</t>
    </r>
    <r>
      <rPr>
        <b/>
        <sz val="12"/>
        <color theme="1"/>
        <rFont val="新細明體"/>
        <family val="1"/>
        <charset val="136"/>
      </rPr>
      <t xml:space="preserve">樹藝師
</t>
    </r>
    <r>
      <rPr>
        <b/>
        <sz val="12"/>
        <color theme="1"/>
        <rFont val="Arial"/>
        <family val="2"/>
      </rPr>
      <t>Arborist</t>
    </r>
    <phoneticPr fontId="1" type="noConversion"/>
  </si>
  <si>
    <r>
      <t>2.</t>
    </r>
    <r>
      <rPr>
        <b/>
        <sz val="12"/>
        <color theme="1"/>
        <rFont val="新細明體"/>
        <family val="1"/>
        <charset val="136"/>
      </rPr>
      <t>樹木風險評估員</t>
    </r>
    <r>
      <rPr>
        <b/>
        <sz val="12"/>
        <color theme="1"/>
        <rFont val="Arial"/>
        <family val="2"/>
      </rPr>
      <t xml:space="preserve"> 
Tree Risk Assessor</t>
    </r>
    <phoneticPr fontId="1" type="noConversion"/>
  </si>
  <si>
    <r>
      <rPr>
        <b/>
        <sz val="12"/>
        <color theme="1"/>
        <rFont val="細明體"/>
        <family val="3"/>
        <charset val="136"/>
      </rPr>
      <t xml:space="preserve">由
</t>
    </r>
    <r>
      <rPr>
        <b/>
        <sz val="12"/>
        <color theme="1"/>
        <rFont val="Arial"/>
        <family val="2"/>
      </rPr>
      <t>From</t>
    </r>
    <phoneticPr fontId="1" type="noConversion"/>
  </si>
  <si>
    <r>
      <t>4.</t>
    </r>
    <r>
      <rPr>
        <b/>
        <sz val="12"/>
        <color theme="1"/>
        <rFont val="新細明體"/>
        <family val="1"/>
        <charset val="136"/>
      </rPr>
      <t xml:space="preserve">攀樹員
</t>
    </r>
    <r>
      <rPr>
        <b/>
        <sz val="12"/>
        <color theme="1"/>
        <rFont val="Arial"/>
        <family val="2"/>
      </rPr>
      <t>Tree Climber</t>
    </r>
    <phoneticPr fontId="1" type="noConversion"/>
  </si>
  <si>
    <r>
      <t>5.</t>
    </r>
    <r>
      <rPr>
        <b/>
        <sz val="12"/>
        <color theme="1"/>
        <rFont val="新細明體"/>
        <family val="1"/>
        <charset val="136"/>
      </rPr>
      <t xml:space="preserve">鏈鋸操作員
</t>
    </r>
    <r>
      <rPr>
        <b/>
        <sz val="12"/>
        <color theme="1"/>
        <rFont val="Arial"/>
        <family val="2"/>
      </rPr>
      <t>Chainsaw Operator</t>
    </r>
    <phoneticPr fontId="1" type="noConversion"/>
  </si>
  <si>
    <r>
      <t>3.</t>
    </r>
    <r>
      <rPr>
        <b/>
        <sz val="12"/>
        <color theme="1"/>
        <rFont val="新細明體"/>
        <family val="1"/>
        <charset val="136"/>
      </rPr>
      <t>樹木工作監督</t>
    </r>
    <r>
      <rPr>
        <b/>
        <sz val="12"/>
        <color theme="1"/>
        <rFont val="Arial"/>
        <family val="2"/>
      </rPr>
      <t xml:space="preserve">
Tree Work Supervisor</t>
    </r>
    <phoneticPr fontId="1" type="noConversion"/>
  </si>
  <si>
    <r>
      <rPr>
        <b/>
        <sz val="10"/>
        <color rgb="FF333333"/>
        <rFont val="新細明體"/>
        <family val="1"/>
        <charset val="136"/>
      </rPr>
      <t>樹藝及園藝之工程行政及管理</t>
    </r>
    <r>
      <rPr>
        <b/>
        <sz val="10"/>
        <color rgb="FF333333"/>
        <rFont val="Arial"/>
        <family val="2"/>
      </rPr>
      <t>Arboriculture &amp; horticulture (A&amp;H) project administration and management</t>
    </r>
    <phoneticPr fontId="1" type="noConversion"/>
  </si>
  <si>
    <r>
      <rPr>
        <b/>
        <sz val="10"/>
        <color rgb="FF333333"/>
        <rFont val="細明體"/>
        <family val="3"/>
        <charset val="136"/>
      </rPr>
      <t xml:space="preserve">樹藝及園藝業之職業安全與健康
</t>
    </r>
    <r>
      <rPr>
        <b/>
        <sz val="10"/>
        <color rgb="FF333333"/>
        <rFont val="Arial"/>
        <family val="2"/>
      </rPr>
      <t>Occupational safety and health for A&amp;H</t>
    </r>
    <phoneticPr fontId="1" type="noConversion"/>
  </si>
  <si>
    <r>
      <rPr>
        <b/>
        <sz val="10"/>
        <color rgb="FF333333"/>
        <rFont val="細明體"/>
        <family val="3"/>
        <charset val="136"/>
      </rPr>
      <t xml:space="preserve">植物選種、栽培及繁殖
</t>
    </r>
    <r>
      <rPr>
        <b/>
        <sz val="10"/>
        <color rgb="FF333333"/>
        <rFont val="Arial"/>
        <family val="2"/>
      </rPr>
      <t>Plant selection, cultivation and propagation</t>
    </r>
    <phoneticPr fontId="1" type="noConversion"/>
  </si>
  <si>
    <r>
      <rPr>
        <b/>
        <sz val="10"/>
        <color rgb="FF333333"/>
        <rFont val="細明體"/>
        <family val="3"/>
        <charset val="136"/>
      </rPr>
      <t xml:space="preserve">植物種植、護理及管理
</t>
    </r>
    <r>
      <rPr>
        <b/>
        <sz val="10"/>
        <color rgb="FF333333"/>
        <rFont val="Arial"/>
        <family val="2"/>
      </rPr>
      <t>Planting, caring and management of plants</t>
    </r>
    <phoneticPr fontId="1" type="noConversion"/>
  </si>
  <si>
    <r>
      <rPr>
        <b/>
        <sz val="10"/>
        <color rgb="FF333333"/>
        <rFont val="細明體"/>
        <family val="3"/>
        <charset val="136"/>
      </rPr>
      <t xml:space="preserve">病蟲害之診斷及治理
</t>
    </r>
    <r>
      <rPr>
        <b/>
        <sz val="10"/>
        <color rgb="FF333333"/>
        <rFont val="Arial"/>
        <family val="2"/>
      </rPr>
      <t>Diagnosis and treatment of pests and diseases</t>
    </r>
    <phoneticPr fontId="1" type="noConversion"/>
  </si>
  <si>
    <r>
      <rPr>
        <b/>
        <sz val="10"/>
        <color rgb="FF333333"/>
        <rFont val="細明體"/>
        <family val="3"/>
        <charset val="136"/>
      </rPr>
      <t xml:space="preserve">普查、檢驗及風險評估
</t>
    </r>
    <r>
      <rPr>
        <b/>
        <sz val="10"/>
        <color rgb="FF333333"/>
        <rFont val="Arial"/>
        <family val="2"/>
      </rPr>
      <t>Survey, inspection and risk assessment</t>
    </r>
    <phoneticPr fontId="1" type="noConversion"/>
  </si>
  <si>
    <r>
      <rPr>
        <b/>
        <sz val="12"/>
        <color theme="1"/>
        <rFont val="新細明體"/>
        <family val="1"/>
        <charset val="136"/>
      </rPr>
      <t xml:space="preserve">主要職能範疇
</t>
    </r>
    <r>
      <rPr>
        <b/>
        <sz val="12"/>
        <color theme="1"/>
        <rFont val="Arial"/>
        <family val="2"/>
      </rPr>
      <t>Key Job Functions</t>
    </r>
    <phoneticPr fontId="1" type="noConversion"/>
  </si>
  <si>
    <t>樹木管理人員註冊制度</t>
    <phoneticPr fontId="1" type="noConversion"/>
  </si>
  <si>
    <r>
      <t xml:space="preserve"> </t>
    </r>
    <r>
      <rPr>
        <b/>
        <sz val="12"/>
        <color theme="1"/>
        <rFont val="新細明體"/>
        <family val="1"/>
        <charset val="136"/>
      </rPr>
      <t>請在申請續期的註冊人員類別旁邊方格加上</t>
    </r>
    <r>
      <rPr>
        <b/>
        <sz val="12"/>
        <color theme="1"/>
        <rFont val="Arial"/>
        <family val="2"/>
      </rPr>
      <t xml:space="preserve"> “✓” </t>
    </r>
    <r>
      <rPr>
        <b/>
        <sz val="12"/>
        <color theme="1"/>
        <rFont val="新細明體"/>
        <family val="1"/>
        <charset val="136"/>
      </rPr>
      <t xml:space="preserve">號。
</t>
    </r>
    <r>
      <rPr>
        <b/>
        <sz val="12"/>
        <color theme="1"/>
        <rFont val="Arial"/>
        <family val="2"/>
      </rPr>
      <t>Please put a tick in the box next to the personnel type applying for renewal.</t>
    </r>
    <phoneticPr fontId="1" type="noConversion"/>
  </si>
  <si>
    <r>
      <rPr>
        <b/>
        <u/>
        <sz val="14"/>
        <color theme="1"/>
        <rFont val="新細明體"/>
        <family val="1"/>
        <charset val="136"/>
      </rPr>
      <t>重要須知</t>
    </r>
    <phoneticPr fontId="1" type="noConversion"/>
  </si>
  <si>
    <r>
      <rPr>
        <b/>
        <sz val="18"/>
        <color theme="1"/>
        <rFont val="新細明體"/>
        <family val="1"/>
        <charset val="136"/>
      </rPr>
      <t>樹木管理人員註冊制度</t>
    </r>
    <r>
      <rPr>
        <b/>
        <sz val="18"/>
        <color theme="1"/>
        <rFont val="Arial"/>
        <family val="2"/>
      </rPr>
      <t xml:space="preserve">  </t>
    </r>
    <r>
      <rPr>
        <b/>
        <sz val="18"/>
        <color theme="1"/>
        <rFont val="新細明體"/>
        <family val="1"/>
        <charset val="136"/>
      </rPr>
      <t>持續進修樹藝學課程記錄表格</t>
    </r>
    <r>
      <rPr>
        <b/>
        <sz val="18"/>
        <color theme="1"/>
        <rFont val="Arial"/>
        <family val="2"/>
      </rPr>
      <t>(2021</t>
    </r>
    <r>
      <rPr>
        <b/>
        <sz val="18"/>
        <color theme="1"/>
        <rFont val="新細明體"/>
        <family val="1"/>
        <charset val="136"/>
      </rPr>
      <t>年</t>
    </r>
    <r>
      <rPr>
        <b/>
        <sz val="18"/>
        <color theme="1"/>
        <rFont val="Arial"/>
        <family val="2"/>
      </rPr>
      <t>4</t>
    </r>
    <r>
      <rPr>
        <b/>
        <sz val="18"/>
        <color theme="1"/>
        <rFont val="新細明體"/>
        <family val="1"/>
        <charset val="136"/>
      </rPr>
      <t>月</t>
    </r>
    <r>
      <rPr>
        <b/>
        <sz val="18"/>
        <color theme="1"/>
        <rFont val="Arial"/>
        <family val="2"/>
      </rPr>
      <t>1</t>
    </r>
    <r>
      <rPr>
        <b/>
        <sz val="18"/>
        <color theme="1"/>
        <rFont val="新細明體"/>
        <family val="1"/>
        <charset val="136"/>
      </rPr>
      <t>日至</t>
    </r>
    <r>
      <rPr>
        <b/>
        <sz val="18"/>
        <color theme="1"/>
        <rFont val="Arial"/>
        <family val="2"/>
      </rPr>
      <t>2023</t>
    </r>
    <r>
      <rPr>
        <b/>
        <sz val="18"/>
        <color theme="1"/>
        <rFont val="新細明體"/>
        <family val="1"/>
        <charset val="136"/>
      </rPr>
      <t>年</t>
    </r>
    <r>
      <rPr>
        <b/>
        <sz val="18"/>
        <color theme="1"/>
        <rFont val="Arial"/>
        <family val="2"/>
      </rPr>
      <t>3</t>
    </r>
    <r>
      <rPr>
        <b/>
        <sz val="18"/>
        <color theme="1"/>
        <rFont val="新細明體"/>
        <family val="1"/>
        <charset val="136"/>
      </rPr>
      <t>月</t>
    </r>
    <r>
      <rPr>
        <b/>
        <sz val="18"/>
        <color theme="1"/>
        <rFont val="Arial"/>
        <family val="2"/>
      </rPr>
      <t>31</t>
    </r>
    <r>
      <rPr>
        <b/>
        <sz val="18"/>
        <color theme="1"/>
        <rFont val="新細明體"/>
        <family val="1"/>
        <charset val="136"/>
      </rPr>
      <t>日</t>
    </r>
    <r>
      <rPr>
        <b/>
        <sz val="18"/>
        <color theme="1"/>
        <rFont val="Arial"/>
        <family val="2"/>
      </rPr>
      <t>)</t>
    </r>
    <phoneticPr fontId="1" type="noConversion"/>
  </si>
  <si>
    <t>Registration Scheme for Tree Management Personnel
   Record Form of Continuing Education in Arboriculture (CEA) Courses (1 April 2021 to 31 March 2023)</t>
    <phoneticPr fontId="1" type="noConversion"/>
  </si>
  <si>
    <t>FA(A)</t>
    <phoneticPr fontId="1" type="noConversion"/>
  </si>
  <si>
    <t>FA(TRA)</t>
    <phoneticPr fontId="1" type="noConversion"/>
  </si>
  <si>
    <t>FA(TWS)</t>
    <phoneticPr fontId="1" type="noConversion"/>
  </si>
  <si>
    <t>FA(TC)</t>
    <phoneticPr fontId="1" type="noConversion"/>
  </si>
  <si>
    <t>FA(CO)</t>
    <phoneticPr fontId="1" type="noConversion"/>
  </si>
  <si>
    <r>
      <t xml:space="preserve">4.        </t>
    </r>
    <r>
      <rPr>
        <sz val="12"/>
        <color theme="1"/>
        <rFont val="細明體"/>
        <family val="3"/>
        <charset val="136"/>
      </rPr>
      <t>請準確輸入你的註冊樹木管理人員註冊日期及認可持續進修樹藝學課程的課程編號，輸入錯誤的註冊日期及</t>
    </r>
    <r>
      <rPr>
        <sz val="12"/>
        <color theme="1"/>
        <rFont val="Arial"/>
        <family val="2"/>
      </rPr>
      <t>/</t>
    </r>
    <r>
      <rPr>
        <sz val="12"/>
        <color theme="1"/>
        <rFont val="細明體"/>
        <family val="3"/>
        <charset val="136"/>
      </rPr>
      <t>或認可持續進修樹藝學課程編號會導致計算錯誤。請注意認可持續進修樹藝學課程的課程編號中間並沒有空格。正確的認可持續進修樹藝學課程編號格式例子是「</t>
    </r>
    <r>
      <rPr>
        <sz val="12"/>
        <color theme="1"/>
        <rFont val="Arial"/>
        <family val="2"/>
      </rPr>
      <t>TWS-FA2-202102-3</t>
    </r>
    <r>
      <rPr>
        <sz val="12"/>
        <color theme="1"/>
        <rFont val="細明體"/>
        <family val="3"/>
        <charset val="136"/>
      </rPr>
      <t>」。</t>
    </r>
    <phoneticPr fontId="1" type="noConversion"/>
  </si>
  <si>
    <r>
      <t xml:space="preserve">Use of Personal Protective Equipment and Hand Tools in Arboriculture and Horticulture Industry (for Registered Tree Work Supervisors)/ </t>
    </r>
    <r>
      <rPr>
        <sz val="12"/>
        <color theme="1"/>
        <rFont val="細明體"/>
        <family val="3"/>
        <charset val="136"/>
      </rPr>
      <t>樹藝及園藝業個人防護裝備及手工具應用</t>
    </r>
    <r>
      <rPr>
        <sz val="12"/>
        <color theme="1"/>
        <rFont val="Times New Roman"/>
        <family val="1"/>
      </rPr>
      <t xml:space="preserve"> (</t>
    </r>
    <r>
      <rPr>
        <sz val="12"/>
        <color theme="1"/>
        <rFont val="細明體"/>
        <family val="3"/>
        <charset val="136"/>
      </rPr>
      <t>註冊樹木工作監督</t>
    </r>
    <r>
      <rPr>
        <sz val="12"/>
        <color theme="1"/>
        <rFont val="Times New Roman"/>
        <family val="1"/>
      </rPr>
      <t xml:space="preserve">)  </t>
    </r>
    <phoneticPr fontId="1" type="noConversion"/>
  </si>
  <si>
    <t>Handle Industrial Accidents in Tree Work (for Registered Tree Work Supervisors)</t>
    <phoneticPr fontId="1" type="noConversion"/>
  </si>
  <si>
    <t>Good Practices on Tree Planting and Tree Transplanting (for Registered Arborists and Tree Risk Assessors)</t>
  </si>
  <si>
    <t>Composing Tree Pruning Specifications (for Registered Arborists and Tree Risk Assessors)</t>
  </si>
  <si>
    <r>
      <rPr>
        <b/>
        <sz val="12"/>
        <color theme="1"/>
        <rFont val="細明體"/>
        <family val="3"/>
        <charset val="136"/>
      </rPr>
      <t xml:space="preserve">由
</t>
    </r>
    <r>
      <rPr>
        <b/>
        <sz val="12"/>
        <color theme="1"/>
        <rFont val="Arial"/>
        <family val="2"/>
      </rPr>
      <t xml:space="preserve">From
</t>
    </r>
    <r>
      <rPr>
        <b/>
        <sz val="8"/>
        <color theme="1"/>
        <rFont val="Arial"/>
        <family val="2"/>
      </rPr>
      <t xml:space="preserve">
*</t>
    </r>
    <r>
      <rPr>
        <b/>
        <sz val="8"/>
        <color theme="1"/>
        <rFont val="細明體"/>
        <family val="3"/>
        <charset val="136"/>
      </rPr>
      <t xml:space="preserve">必填項目
</t>
    </r>
    <r>
      <rPr>
        <b/>
        <sz val="8"/>
        <color theme="1"/>
        <rFont val="Arial"/>
        <family val="2"/>
      </rPr>
      <t>*Mandatory Field</t>
    </r>
    <phoneticPr fontId="1" type="noConversion"/>
  </si>
  <si>
    <r>
      <t xml:space="preserve">         E. </t>
    </r>
    <r>
      <rPr>
        <b/>
        <sz val="14"/>
        <color theme="1"/>
        <rFont val="新細明體"/>
        <family val="1"/>
        <charset val="136"/>
      </rPr>
      <t xml:space="preserve">聲明
</t>
    </r>
    <r>
      <rPr>
        <b/>
        <sz val="14"/>
        <color theme="1"/>
        <rFont val="Arial"/>
        <family val="2"/>
      </rPr>
      <t xml:space="preserve">              Declaration</t>
    </r>
    <phoneticPr fontId="1" type="noConversion"/>
  </si>
  <si>
    <r>
      <rPr>
        <b/>
        <sz val="12"/>
        <color theme="1"/>
        <rFont val="新細明體"/>
        <family val="1"/>
        <charset val="136"/>
      </rPr>
      <t xml:space="preserve">申請人簽署
</t>
    </r>
    <r>
      <rPr>
        <b/>
        <sz val="12"/>
        <color theme="1"/>
        <rFont val="Arial"/>
        <family val="2"/>
      </rPr>
      <t>Signature 
of Applicant:</t>
    </r>
    <phoneticPr fontId="1" type="noConversion"/>
  </si>
  <si>
    <r>
      <t xml:space="preserve">               </t>
    </r>
    <r>
      <rPr>
        <b/>
        <sz val="14"/>
        <color theme="1"/>
        <rFont val="新細明體"/>
        <family val="1"/>
        <charset val="136"/>
      </rPr>
      <t xml:space="preserve">本人聲明，就本人所知所信，以上由本人提供的資料均屬完整、真實和正確。
</t>
    </r>
    <r>
      <rPr>
        <b/>
        <sz val="14"/>
        <color theme="1"/>
        <rFont val="Arial"/>
        <family val="2"/>
      </rPr>
      <t xml:space="preserve">               I declare that all the above information given by me is complete, true and correct to the best of my knowledge.</t>
    </r>
    <phoneticPr fontId="1" type="noConversion"/>
  </si>
  <si>
    <r>
      <rPr>
        <b/>
        <sz val="12"/>
        <color theme="1"/>
        <rFont val="新細明體"/>
        <family val="1"/>
        <charset val="136"/>
      </rPr>
      <t>課程編號</t>
    </r>
    <r>
      <rPr>
        <b/>
        <sz val="12"/>
        <color theme="1"/>
        <rFont val="Arial"/>
        <family val="2"/>
      </rPr>
      <t xml:space="preserve"> (</t>
    </r>
    <r>
      <rPr>
        <b/>
        <sz val="12"/>
        <color theme="1"/>
        <rFont val="新細明體"/>
        <family val="1"/>
        <charset val="136"/>
      </rPr>
      <t>如有</t>
    </r>
    <r>
      <rPr>
        <b/>
        <sz val="12"/>
        <color theme="1"/>
        <rFont val="Arial"/>
        <family val="2"/>
      </rPr>
      <t>)</t>
    </r>
    <r>
      <rPr>
        <b/>
        <sz val="12"/>
        <color theme="1"/>
        <rFont val="新細明體"/>
        <family val="1"/>
        <charset val="136"/>
      </rPr>
      <t xml:space="preserve">
</t>
    </r>
    <r>
      <rPr>
        <b/>
        <sz val="12"/>
        <color theme="1"/>
        <rFont val="Arial"/>
        <family val="2"/>
      </rPr>
      <t>Course Code (if any)</t>
    </r>
    <phoneticPr fontId="1" type="noConversion"/>
  </si>
  <si>
    <t>Rigging System Installation and Selection</t>
  </si>
  <si>
    <r>
      <t xml:space="preserve">Advanced Chainsaw Techniques for Arboricultural and Horticultural Work at Height/ </t>
    </r>
    <r>
      <rPr>
        <sz val="12"/>
        <color theme="1"/>
        <rFont val="細明體"/>
        <family val="3"/>
        <charset val="136"/>
      </rPr>
      <t>樹上鏈鋸操作技巧</t>
    </r>
    <phoneticPr fontId="1" type="noConversion"/>
  </si>
  <si>
    <t>Temporary Traffic Arrangement for Arboricultural Work on Roads and Highways</t>
    <phoneticPr fontId="1" type="noConversion"/>
  </si>
  <si>
    <t>Identify Pests and Diseases of Plants (For Registered Tree Climbers)</t>
    <phoneticPr fontId="1" type="noConversion"/>
  </si>
  <si>
    <t>Identify Pests and Diseases of Plants (For Registered Tree Work Supervisors)</t>
    <phoneticPr fontId="1" type="noConversion"/>
  </si>
  <si>
    <t>Tree Climbing Operations Supervision (For Registered Tree Work Supervisors)</t>
    <phoneticPr fontId="1" type="noConversion"/>
  </si>
  <si>
    <t>Application and Development of Various Techniques and Technologies in Arboriculture and Horticulture Industry</t>
    <phoneticPr fontId="1" type="noConversion"/>
  </si>
  <si>
    <t>Identify Pests and Diseases and Their Impact on Trees</t>
    <phoneticPr fontId="1" type="noConversion"/>
  </si>
  <si>
    <t>Tools and Techniques for Improving Tree Health</t>
    <phoneticPr fontId="1" type="noConversion"/>
  </si>
  <si>
    <t>Contract Documentation for Implementing the Management and Supervision of Horticultural and Arboricultural Projects</t>
  </si>
  <si>
    <t>Develop and Evaluate Proposals of Tree Protection, Preservation, Transplantation and Removal</t>
    <phoneticPr fontId="1" type="noConversion"/>
  </si>
  <si>
    <t>Introduction to Structural Pruning and Crown Restoration</t>
    <phoneticPr fontId="1" type="noConversion"/>
  </si>
  <si>
    <r>
      <t xml:space="preserve">Tree Removal at Ground Level and Tree Maintenance Operations/ </t>
    </r>
    <r>
      <rPr>
        <sz val="12"/>
        <rFont val="細明體"/>
        <family val="3"/>
        <charset val="136"/>
      </rPr>
      <t>執行地面移除及樹木護養工作</t>
    </r>
    <phoneticPr fontId="1" type="noConversion"/>
  </si>
  <si>
    <t>Reviewing and Auditing Tree Risk Assessment Report</t>
    <phoneticPr fontId="1" type="noConversion"/>
  </si>
  <si>
    <r>
      <t xml:space="preserve">Plant Selection and Propagation/ </t>
    </r>
    <r>
      <rPr>
        <sz val="12"/>
        <rFont val="細明體"/>
        <family val="3"/>
        <charset val="136"/>
      </rPr>
      <t>植物選種與繁殖</t>
    </r>
    <phoneticPr fontId="1" type="noConversion"/>
  </si>
  <si>
    <r>
      <rPr>
        <b/>
        <sz val="12"/>
        <color theme="1"/>
        <rFont val="新細明體"/>
        <family val="1"/>
        <charset val="136"/>
      </rPr>
      <t xml:space="preserve">日期
</t>
    </r>
    <r>
      <rPr>
        <b/>
        <sz val="12"/>
        <color theme="1"/>
        <rFont val="Arial"/>
        <family val="2"/>
      </rPr>
      <t xml:space="preserve">Date:
</t>
    </r>
    <r>
      <rPr>
        <b/>
        <sz val="10"/>
        <color theme="1"/>
        <rFont val="Arial"/>
        <family val="2"/>
      </rPr>
      <t>(</t>
    </r>
    <r>
      <rPr>
        <b/>
        <sz val="10"/>
        <color theme="1"/>
        <rFont val="新細明體"/>
        <family val="1"/>
        <charset val="136"/>
      </rPr>
      <t>日</t>
    </r>
    <r>
      <rPr>
        <b/>
        <sz val="10"/>
        <color theme="1"/>
        <rFont val="Arial"/>
        <family val="2"/>
      </rPr>
      <t>dd /</t>
    </r>
    <r>
      <rPr>
        <b/>
        <sz val="10"/>
        <color theme="1"/>
        <rFont val="新細明體"/>
        <family val="1"/>
        <charset val="136"/>
      </rPr>
      <t>月</t>
    </r>
    <r>
      <rPr>
        <b/>
        <sz val="10"/>
        <color theme="1"/>
        <rFont val="Arial"/>
        <family val="2"/>
      </rPr>
      <t>mm /</t>
    </r>
    <r>
      <rPr>
        <b/>
        <sz val="10"/>
        <color theme="1"/>
        <rFont val="新細明體"/>
        <family val="1"/>
        <charset val="136"/>
      </rPr>
      <t>年</t>
    </r>
    <r>
      <rPr>
        <b/>
        <sz val="10"/>
        <color theme="1"/>
        <rFont val="Arial"/>
        <family val="2"/>
      </rPr>
      <t xml:space="preserve">yyyy) </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</si>
  <si>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</si>
  <si>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</si>
  <si>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</si>
  <si>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rPr>
        <b/>
        <sz val="12"/>
        <color theme="1"/>
        <rFont val="新細明體"/>
        <family val="1"/>
        <charset val="136"/>
      </rPr>
      <t>可選持續進修樹藝學課程的時數總計</t>
    </r>
    <r>
      <rPr>
        <b/>
        <sz val="12"/>
        <color theme="1"/>
        <rFont val="Arial"/>
        <family val="2"/>
      </rPr>
      <t xml:space="preserve">
Total No. of Optional CEA Hours</t>
    </r>
    <r>
      <rPr>
        <b/>
        <sz val="8"/>
        <color theme="1"/>
        <rFont val="新細明體"/>
        <family val="1"/>
        <charset val="136"/>
      </rPr>
      <t/>
    </r>
    <phoneticPr fontId="1" type="noConversion"/>
  </si>
  <si>
    <r>
      <t xml:space="preserve">           </t>
    </r>
    <r>
      <rPr>
        <sz val="7"/>
        <color theme="1"/>
        <rFont val="Arial"/>
        <family val="2"/>
      </rPr>
      <t xml:space="preserve"> </t>
    </r>
    <r>
      <rPr>
        <sz val="12"/>
        <color theme="1"/>
        <rFont val="Arial"/>
        <family val="2"/>
      </rPr>
      <t>Duly completed CEA Record Forms for the relevant periods have to be submitted together with the Application Form for Renewal of Registration to the Registration Unit of the Greening, Landscape and Tree Management Section of Development Bureau when applying for renewal of registration.  Required to attach the course supporting document (e.g. Certificate of Completion).  Please mark item no. at the top right hand corner of the course supporting document or to use the item no. as the computer file name of the course supporting document.</t>
    </r>
    <phoneticPr fontId="1" type="noConversion"/>
  </si>
  <si>
    <t>Record Form of Continuing Education in Arboriculture (CEA) Courses
(1 April 2021 to 31 March 2023)</t>
    <phoneticPr fontId="1" type="noConversion"/>
  </si>
  <si>
    <r>
      <t>3.</t>
    </r>
    <r>
      <rPr>
        <sz val="7"/>
        <color theme="1"/>
        <rFont val="Arial"/>
        <family val="2"/>
      </rPr>
      <t xml:space="preserve">            </t>
    </r>
    <r>
      <rPr>
        <sz val="12"/>
        <color theme="1"/>
        <rFont val="新細明體"/>
        <family val="1"/>
        <charset val="136"/>
      </rPr>
      <t>在申請註冊續期時，須向發展局綠化、園境及樹木管理組樹木管理人員註冊小組遞交註冊續期申請表格，並須連同填妥的相關時期的持續進修樹藝學課程記錄表格和夾附課程證明文件（例如完成課程證明）。請在課程證明文件的右上角寫上項目編號或以項目編號作為課程證明文件的電腦檔案名稱。</t>
    </r>
    <phoneticPr fontId="1" type="noConversion"/>
  </si>
  <si>
    <t xml:space="preserve">           Please input your date(s) of registration of registered tree management personnel and course codes of recognised CEA courses accurately as wrong input of the date(s) of registration and course codes will result in wrong calculations. Please note that there is no space in the course codes of recognised CEA courses. An example of the correct format of course code of recognised CEA course is "TWS-FA2-202102-3".</t>
    <phoneticPr fontId="1" type="noConversion"/>
  </si>
  <si>
    <r>
      <t>5.       </t>
    </r>
    <r>
      <rPr>
        <sz val="12"/>
        <color theme="1"/>
        <rFont val="細明體"/>
        <family val="3"/>
        <charset val="136"/>
      </rPr>
      <t>□請在適當方格加上</t>
    </r>
    <r>
      <rPr>
        <sz val="12"/>
        <color theme="1"/>
        <rFont val="Arial"/>
        <family val="2"/>
      </rPr>
      <t xml:space="preserve"> “✓” </t>
    </r>
    <r>
      <rPr>
        <sz val="12"/>
        <color theme="1"/>
        <rFont val="細明體"/>
        <family val="3"/>
        <charset val="136"/>
      </rPr>
      <t xml:space="preserve">號。
</t>
    </r>
    <r>
      <rPr>
        <sz val="12"/>
        <color theme="1"/>
        <rFont val="Arial"/>
        <family val="2"/>
      </rPr>
      <t xml:space="preserve">          Please tick where appropriate.</t>
    </r>
    <phoneticPr fontId="1" type="noConversion"/>
  </si>
  <si>
    <r>
      <t xml:space="preserve">B. </t>
    </r>
    <r>
      <rPr>
        <b/>
        <sz val="14"/>
        <color theme="1"/>
        <rFont val="新細明體"/>
        <family val="1"/>
        <charset val="136"/>
      </rPr>
      <t>已完成的認可持續進修樹藝學課程的詳情</t>
    </r>
    <r>
      <rPr>
        <b/>
        <vertAlign val="superscript"/>
        <sz val="14"/>
        <color theme="1"/>
        <rFont val="新細明體"/>
        <family val="1"/>
        <charset val="136"/>
      </rPr>
      <t>註</t>
    </r>
    <r>
      <rPr>
        <b/>
        <sz val="14"/>
        <color theme="1"/>
        <rFont val="Arial"/>
        <family val="2"/>
      </rPr>
      <t xml:space="preserve"> Details of Recognised CEA Courses Completed </t>
    </r>
    <r>
      <rPr>
        <b/>
        <vertAlign val="superscript"/>
        <sz val="14"/>
        <color theme="1"/>
        <rFont val="Arial"/>
        <family val="2"/>
      </rPr>
      <t>Note</t>
    </r>
    <phoneticPr fontId="1" type="noConversion"/>
  </si>
  <si>
    <r>
      <rPr>
        <b/>
        <sz val="12"/>
        <color theme="1"/>
        <rFont val="新細明體"/>
        <family val="1"/>
        <charset val="136"/>
      </rPr>
      <t xml:space="preserve">由修讀其他樹木管理人員類別認可持續進修樹藝學課程取得的
可選的持續進修樹藝學時數
</t>
    </r>
    <r>
      <rPr>
        <b/>
        <sz val="12"/>
        <color theme="1"/>
        <rFont val="Arial"/>
        <family val="2"/>
      </rPr>
      <t>Optional CEA Hours obtained from attending recognised CEA courses of other types of registered tree personnel</t>
    </r>
    <phoneticPr fontId="1" type="noConversion"/>
  </si>
  <si>
    <r>
      <rPr>
        <b/>
        <sz val="12"/>
        <color theme="1"/>
        <rFont val="新細明體"/>
        <family val="1"/>
        <charset val="136"/>
      </rPr>
      <t>授課時數</t>
    </r>
    <r>
      <rPr>
        <b/>
        <sz val="12"/>
        <color theme="1"/>
        <rFont val="Arial"/>
        <family val="2"/>
      </rPr>
      <t>Contact Hour</t>
    </r>
    <phoneticPr fontId="1" type="noConversion"/>
  </si>
  <si>
    <r>
      <rPr>
        <b/>
        <sz val="12"/>
        <color theme="1"/>
        <rFont val="新細明體"/>
        <family val="1"/>
        <charset val="136"/>
      </rPr>
      <t xml:space="preserve">課程編號
</t>
    </r>
    <r>
      <rPr>
        <b/>
        <sz val="12"/>
        <color theme="1"/>
        <rFont val="Arial"/>
        <family val="2"/>
      </rPr>
      <t xml:space="preserve">Course Code
</t>
    </r>
    <r>
      <rPr>
        <b/>
        <sz val="8"/>
        <color theme="1"/>
        <rFont val="Arial"/>
        <family val="2"/>
      </rPr>
      <t>*</t>
    </r>
    <r>
      <rPr>
        <b/>
        <sz val="8"/>
        <color theme="1"/>
        <rFont val="新細明體"/>
        <family val="1"/>
        <charset val="136"/>
      </rPr>
      <t xml:space="preserve">請使用拉下式清單
</t>
    </r>
    <r>
      <rPr>
        <b/>
        <sz val="8"/>
        <color theme="1"/>
        <rFont val="Arial"/>
        <family val="2"/>
      </rPr>
      <t xml:space="preserve">*Please use pull down menu
</t>
    </r>
    <r>
      <rPr>
        <b/>
        <sz val="8"/>
        <color theme="1"/>
        <rFont val="新細明體"/>
        <family val="1"/>
        <charset val="136"/>
      </rPr>
      <t xml:space="preserve">
</t>
    </r>
    <r>
      <rPr>
        <b/>
        <sz val="8"/>
        <color theme="1"/>
        <rFont val="Arial"/>
        <family val="2"/>
      </rPr>
      <t xml:space="preserve">
*</t>
    </r>
    <r>
      <rPr>
        <b/>
        <sz val="8"/>
        <color theme="1"/>
        <rFont val="新細明體"/>
        <family val="1"/>
        <charset val="136"/>
      </rPr>
      <t xml:space="preserve">必填項目
</t>
    </r>
    <r>
      <rPr>
        <b/>
        <sz val="8"/>
        <color theme="1"/>
        <rFont val="Arial"/>
        <family val="2"/>
      </rPr>
      <t>*Mandatory Field</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</si>
  <si>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</si>
  <si>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rPr>
        <sz val="12"/>
        <color theme="1"/>
        <rFont val="新細明體"/>
        <family val="2"/>
        <charset val="136"/>
      </rPr>
      <t>註</t>
    </r>
    <r>
      <rPr>
        <sz val="12"/>
        <color theme="1"/>
        <rFont val="Arial"/>
        <family val="2"/>
      </rPr>
      <t>2</t>
    </r>
    <r>
      <rPr>
        <sz val="12"/>
        <color theme="1"/>
        <rFont val="新細明體"/>
        <family val="2"/>
        <charset val="136"/>
      </rPr>
      <t>：在</t>
    </r>
    <r>
      <rPr>
        <sz val="12"/>
        <color theme="1"/>
        <rFont val="Arial"/>
        <family val="2"/>
      </rPr>
      <t>B</t>
    </r>
    <r>
      <rPr>
        <sz val="12"/>
        <color theme="1"/>
        <rFont val="新細明體"/>
        <family val="2"/>
        <charset val="136"/>
      </rPr>
      <t>部份輸入了已完成的認可持續進修樹藝學課程的資料後，試算表會在</t>
    </r>
    <r>
      <rPr>
        <sz val="12"/>
        <color theme="1"/>
        <rFont val="Arial"/>
        <family val="2"/>
      </rPr>
      <t>D</t>
    </r>
    <r>
      <rPr>
        <sz val="12"/>
        <color theme="1"/>
        <rFont val="新細明體"/>
        <family val="2"/>
        <charset val="136"/>
      </rPr>
      <t>部份自動得出數據。因此，註冊樹木管理人員不須在</t>
    </r>
    <r>
      <rPr>
        <sz val="12"/>
        <color theme="1"/>
        <rFont val="Arial"/>
        <family val="2"/>
      </rPr>
      <t>D</t>
    </r>
    <r>
      <rPr>
        <sz val="12"/>
        <color theme="1"/>
        <rFont val="新細明體"/>
        <family val="2"/>
        <charset val="136"/>
      </rPr>
      <t xml:space="preserve">部份輸入資料。
</t>
    </r>
    <r>
      <rPr>
        <sz val="12"/>
        <color theme="1"/>
        <rFont val="Arial"/>
        <family val="2"/>
      </rPr>
      <t>Note 2:  The data in Part D will be generated by the spreadsheet automatically upon entries of the details of recognised CEA course completed in Part B.  Therefore applicant does not need to make entries in Part D.</t>
    </r>
    <phoneticPr fontId="1" type="noConversion"/>
  </si>
  <si>
    <t>Inspection of Basic Structure and Health Conditions of Trees (For Registered Tree Climbers and Chainsaw Operators)</t>
    <phoneticPr fontId="1" type="noConversion"/>
  </si>
  <si>
    <r>
      <t>(</t>
    </r>
    <r>
      <rPr>
        <sz val="12"/>
        <color rgb="FF0000FF"/>
        <rFont val="Arial"/>
        <family val="2"/>
      </rPr>
      <t>https://www.greening.gov.hk/rstmp/tc/guidelines_on_application_of_cea/index.html</t>
    </r>
    <r>
      <rPr>
        <sz val="12"/>
        <rFont val="Arial"/>
        <family val="2"/>
      </rPr>
      <t>)</t>
    </r>
    <r>
      <rPr>
        <sz val="12"/>
        <rFont val="新細明體"/>
        <family val="1"/>
        <charset val="136"/>
      </rPr>
      <t>。</t>
    </r>
    <phoneticPr fontId="1" type="noConversion"/>
  </si>
  <si>
    <r>
      <t xml:space="preserve">2.          </t>
    </r>
    <r>
      <rPr>
        <sz val="12"/>
        <color theme="1"/>
        <rFont val="新細明體"/>
        <family val="1"/>
        <charset val="136"/>
      </rPr>
      <t>填寫本記錄表格前，請閱讀樹木管理人員註冊制度網站的《續期要求》</t>
    </r>
    <r>
      <rPr>
        <sz val="12"/>
        <color theme="1"/>
        <rFont val="Arial"/>
        <family val="2"/>
      </rPr>
      <t>(</t>
    </r>
    <r>
      <rPr>
        <sz val="12"/>
        <color rgb="FF0000FF"/>
        <rFont val="Arial"/>
        <family val="2"/>
      </rPr>
      <t>https://www.greening.gov.hk/rstmp/tc/renewal_requirements/index.html</t>
    </r>
    <r>
      <rPr>
        <sz val="12"/>
        <color theme="1"/>
        <rFont val="Arial"/>
        <family val="2"/>
      </rPr>
      <t xml:space="preserve">) </t>
    </r>
    <r>
      <rPr>
        <sz val="12"/>
        <color theme="1"/>
        <rFont val="新細明體"/>
        <family val="1"/>
        <charset val="136"/>
      </rPr>
      <t>及《持續進修樹藝學應用指引》</t>
    </r>
    <phoneticPr fontId="1" type="noConversion"/>
  </si>
  <si>
    <r>
      <t xml:space="preserve">             Please read the Renewal Requirements (</t>
    </r>
    <r>
      <rPr>
        <sz val="12"/>
        <color rgb="FF0000FF"/>
        <rFont val="Arial"/>
        <family val="2"/>
      </rPr>
      <t>https://www.greening.gov.hk/rstmp/en/renewal_requirements/index.html</t>
    </r>
    <r>
      <rPr>
        <sz val="12"/>
        <color theme="1"/>
        <rFont val="Arial"/>
        <family val="2"/>
      </rPr>
      <t xml:space="preserve">) </t>
    </r>
    <phoneticPr fontId="1" type="noConversion"/>
  </si>
  <si>
    <r>
      <t>and Guidelines on Application of Continuing Education in Arboriculture (</t>
    </r>
    <r>
      <rPr>
        <sz val="12"/>
        <color rgb="FF0000FF"/>
        <rFont val="Arial"/>
        <family val="2"/>
      </rPr>
      <t>https://www.greening.gov.hk/rstmp/en/guidelines_on_application_of_cea/index.html</t>
    </r>
    <r>
      <rPr>
        <sz val="12"/>
        <color theme="1"/>
        <rFont val="Arial"/>
        <family val="2"/>
      </rPr>
      <t>) at the Website of the Registration Scheme for Tree Management Personnel before completing this Record Form.</t>
    </r>
    <phoneticPr fontId="1" type="noConversion"/>
  </si>
  <si>
    <r>
      <rPr>
        <b/>
        <sz val="12"/>
        <color theme="1"/>
        <rFont val="新細明體"/>
        <family val="1"/>
        <charset val="136"/>
      </rPr>
      <t xml:space="preserve">註冊日期
</t>
    </r>
    <r>
      <rPr>
        <b/>
        <sz val="12"/>
        <color theme="1"/>
        <rFont val="Arial"/>
        <family val="2"/>
      </rPr>
      <t xml:space="preserve">Date of Registration
</t>
    </r>
    <r>
      <rPr>
        <b/>
        <sz val="8"/>
        <color theme="1"/>
        <rFont val="Arial"/>
        <family val="2"/>
      </rPr>
      <t xml:space="preserve"> *</t>
    </r>
    <r>
      <rPr>
        <b/>
        <sz val="8"/>
        <color theme="1"/>
        <rFont val="新細明體"/>
        <family val="1"/>
        <charset val="136"/>
      </rPr>
      <t xml:space="preserve">必填項目
</t>
    </r>
    <r>
      <rPr>
        <b/>
        <sz val="8"/>
        <color theme="1"/>
        <rFont val="Arial"/>
        <family val="2"/>
      </rPr>
      <t>*Mandatory Field</t>
    </r>
    <phoneticPr fontId="1" type="noConversion"/>
  </si>
  <si>
    <r>
      <rPr>
        <sz val="7"/>
        <color theme="1"/>
        <rFont val="Arial"/>
        <family val="2"/>
      </rPr>
      <t xml:space="preserve">            </t>
    </r>
    <r>
      <rPr>
        <sz val="12"/>
        <color theme="1"/>
        <rFont val="Arial"/>
        <family val="2"/>
      </rPr>
      <t xml:space="preserve">   Please complete Part A, B, C and E of this Record Form in English or Chinese.  "Date of Registration" in Part A should be inputted first, otherwise the Record Form is unable to calculate CEA hours.  Applicant is suggested to complete one CEA Record Form for all the registered personnel types with the same validity date for recording all the CEA courses attended from 1 April 2021 to 31 March 2023 and in the immediate past three years before expiry of the current registration.</t>
    </r>
    <phoneticPr fontId="1" type="noConversion"/>
  </si>
  <si>
    <r>
      <t>1.</t>
    </r>
    <r>
      <rPr>
        <sz val="7"/>
        <color theme="1"/>
        <rFont val="Arial"/>
        <family val="2"/>
      </rPr>
      <t xml:space="preserve">            </t>
    </r>
    <r>
      <rPr>
        <sz val="12"/>
        <color theme="1"/>
        <rFont val="新細明體"/>
        <family val="1"/>
        <charset val="136"/>
      </rPr>
      <t>請以中文或英文填寫本記錄表格</t>
    </r>
    <r>
      <rPr>
        <sz val="12"/>
        <color theme="1"/>
        <rFont val="Arial"/>
        <family val="2"/>
      </rPr>
      <t xml:space="preserve">A, B, C </t>
    </r>
    <r>
      <rPr>
        <sz val="12"/>
        <color theme="1"/>
        <rFont val="新細明體"/>
        <family val="1"/>
        <charset val="136"/>
      </rPr>
      <t>及</t>
    </r>
    <r>
      <rPr>
        <sz val="12"/>
        <color theme="1"/>
        <rFont val="Arial"/>
        <family val="2"/>
      </rPr>
      <t>E</t>
    </r>
    <r>
      <rPr>
        <sz val="12"/>
        <color theme="1"/>
        <rFont val="新細明體"/>
        <family val="1"/>
        <charset val="136"/>
      </rPr>
      <t>部份。</t>
    </r>
    <r>
      <rPr>
        <sz val="12"/>
        <color theme="1"/>
        <rFont val="Arial"/>
        <family val="2"/>
      </rPr>
      <t>A</t>
    </r>
    <r>
      <rPr>
        <sz val="12"/>
        <color theme="1"/>
        <rFont val="新細明體"/>
        <family val="1"/>
        <charset val="136"/>
      </rPr>
      <t>部份的「註冊日期」應先行填寫，否則記錄表格無法計算持續進修樹藝學時數。建議申請人為所有具有相同有效期的註冊人員類別填寫一份持續進修樹藝學課程記錄表格，以記錄現時註冊有效期屆滿之前三年內，並於</t>
    </r>
    <r>
      <rPr>
        <sz val="12"/>
        <color theme="1"/>
        <rFont val="Arial"/>
        <family val="2"/>
      </rPr>
      <t>2021</t>
    </r>
    <r>
      <rPr>
        <sz val="12"/>
        <color theme="1"/>
        <rFont val="新細明體"/>
        <family val="1"/>
        <charset val="136"/>
      </rPr>
      <t>年</t>
    </r>
    <r>
      <rPr>
        <sz val="12"/>
        <color theme="1"/>
        <rFont val="Arial"/>
        <family val="2"/>
      </rPr>
      <t>4</t>
    </r>
    <r>
      <rPr>
        <sz val="12"/>
        <color theme="1"/>
        <rFont val="新細明體"/>
        <family val="1"/>
        <charset val="136"/>
      </rPr>
      <t>月</t>
    </r>
    <r>
      <rPr>
        <sz val="12"/>
        <color theme="1"/>
        <rFont val="Arial"/>
        <family val="2"/>
      </rPr>
      <t>1</t>
    </r>
    <r>
      <rPr>
        <sz val="12"/>
        <color theme="1"/>
        <rFont val="新細明體"/>
        <family val="1"/>
        <charset val="136"/>
      </rPr>
      <t>日至</t>
    </r>
    <r>
      <rPr>
        <sz val="12"/>
        <color theme="1"/>
        <rFont val="Arial"/>
        <family val="2"/>
      </rPr>
      <t>2023</t>
    </r>
    <r>
      <rPr>
        <sz val="12"/>
        <color theme="1"/>
        <rFont val="新細明體"/>
        <family val="1"/>
        <charset val="136"/>
      </rPr>
      <t>年</t>
    </r>
    <r>
      <rPr>
        <sz val="12"/>
        <color theme="1"/>
        <rFont val="Arial"/>
        <family val="2"/>
      </rPr>
      <t>3</t>
    </r>
    <r>
      <rPr>
        <sz val="12"/>
        <color theme="1"/>
        <rFont val="新細明體"/>
        <family val="1"/>
        <charset val="136"/>
      </rPr>
      <t>月</t>
    </r>
    <r>
      <rPr>
        <sz val="12"/>
        <color theme="1"/>
        <rFont val="Arial"/>
        <family val="2"/>
      </rPr>
      <t>31</t>
    </r>
    <r>
      <rPr>
        <sz val="12"/>
        <color theme="1"/>
        <rFont val="新細明體"/>
        <family val="1"/>
        <charset val="136"/>
      </rPr>
      <t>日出席過的所有持續進修樹藝學課程。</t>
    </r>
    <phoneticPr fontId="1" type="noConversion"/>
  </si>
  <si>
    <t>Survey, Inspection and Risk Assessment</t>
    <phoneticPr fontId="1" type="noConversion"/>
  </si>
  <si>
    <r>
      <rPr>
        <sz val="10"/>
        <color theme="1"/>
        <rFont val="細明體"/>
        <family val="3"/>
        <charset val="136"/>
      </rPr>
      <t xml:space="preserve">註：填上正確的課程日期及課程編號後，記錄表格會自動計算基本的持續進修樹藝學時數及由修讀其他樹木管理人員類別認可持續進修樹藝學課程取得的可選持續進修樹藝學課程的時數。
</t>
    </r>
    <r>
      <rPr>
        <sz val="10"/>
        <color theme="1"/>
        <rFont val="Arial"/>
        <family val="2"/>
      </rPr>
      <t>Note : Once the dates of courses and course codes are inputted corrrectly, the Record Form will automatically calculate the number of essential CEA Hours and optional CEA hours obtained from attending recognised CEA courses of other types of registered tree personnel.</t>
    </r>
    <phoneticPr fontId="1" type="noConversion"/>
  </si>
  <si>
    <r>
      <rPr>
        <b/>
        <sz val="12"/>
        <color theme="1"/>
        <rFont val="細明體"/>
        <family val="3"/>
        <charset val="136"/>
      </rPr>
      <t xml:space="preserve">基本的持續進修樹藝學時數
</t>
    </r>
    <r>
      <rPr>
        <b/>
        <sz val="12"/>
        <color theme="1"/>
        <rFont val="Arial"/>
        <family val="2"/>
      </rPr>
      <t>Essential CEA Hours</t>
    </r>
    <phoneticPr fontId="1" type="noConversion"/>
  </si>
  <si>
    <r>
      <rPr>
        <b/>
        <sz val="12"/>
        <color rgb="FF333333"/>
        <rFont val="細明體"/>
        <family val="3"/>
        <charset val="136"/>
      </rPr>
      <t xml:space="preserve">基本持續進修樹藝學時數總計
</t>
    </r>
    <r>
      <rPr>
        <b/>
        <sz val="12"/>
        <color rgb="FF333333"/>
        <rFont val="Arial"/>
        <family val="2"/>
      </rPr>
      <t>Total Essential CEA Hours</t>
    </r>
    <phoneticPr fontId="1" type="noConversion"/>
  </si>
  <si>
    <r>
      <t xml:space="preserve">        D. </t>
    </r>
    <r>
      <rPr>
        <b/>
        <sz val="14"/>
        <color theme="1"/>
        <rFont val="新細明體"/>
        <family val="1"/>
        <charset val="136"/>
      </rPr>
      <t>在主要職能範疇所取得的基本持續進修樹藝學時數</t>
    </r>
    <r>
      <rPr>
        <b/>
        <vertAlign val="superscript"/>
        <sz val="14"/>
        <color theme="1"/>
        <rFont val="新細明體"/>
        <family val="1"/>
        <charset val="136"/>
      </rPr>
      <t>（註1 &amp; 2）</t>
    </r>
    <r>
      <rPr>
        <b/>
        <sz val="14"/>
        <color theme="1"/>
        <rFont val="Arial"/>
        <family val="2"/>
      </rPr>
      <t xml:space="preserve"> 
             No. of Essential CEA Hours Obtained in Individual Key Job Functions </t>
    </r>
    <r>
      <rPr>
        <b/>
        <vertAlign val="superscript"/>
        <sz val="14"/>
        <color theme="1"/>
        <rFont val="Arial"/>
        <family val="2"/>
      </rPr>
      <t>(Notes 1 &amp; 2)</t>
    </r>
    <phoneticPr fontId="1" type="noConversion"/>
  </si>
  <si>
    <r>
      <rPr>
        <b/>
        <sz val="12"/>
        <color theme="1"/>
        <rFont val="細明體"/>
        <family val="3"/>
        <charset val="136"/>
      </rPr>
      <t>基本</t>
    </r>
    <r>
      <rPr>
        <b/>
        <sz val="12"/>
        <color theme="1"/>
        <rFont val="細明體"/>
        <family val="3"/>
        <charset val="136"/>
      </rPr>
      <t xml:space="preserve">持續進修樹藝學課程的時數總計
</t>
    </r>
    <r>
      <rPr>
        <b/>
        <sz val="12"/>
        <color theme="1"/>
        <rFont val="Arial"/>
        <family val="2"/>
      </rPr>
      <t>Total No. of Essential CEA Hours</t>
    </r>
    <phoneticPr fontId="1" type="noConversion"/>
  </si>
  <si>
    <r>
      <rPr>
        <b/>
        <sz val="12"/>
        <color theme="1"/>
        <rFont val="細明體"/>
        <family val="3"/>
        <charset val="136"/>
      </rPr>
      <t xml:space="preserve">基本持續進修樹藝學課程時數總計
</t>
    </r>
    <r>
      <rPr>
        <b/>
        <sz val="12"/>
        <color theme="1"/>
        <rFont val="Arial"/>
        <family val="2"/>
      </rPr>
      <t>Total Essential CEA Hours</t>
    </r>
    <phoneticPr fontId="1" type="noConversion"/>
  </si>
  <si>
    <r>
      <rPr>
        <b/>
        <sz val="12"/>
        <color theme="1"/>
        <rFont val="細明體"/>
        <family val="3"/>
        <charset val="136"/>
      </rPr>
      <t xml:space="preserve">基本持續進修樹藝學課程的時數
</t>
    </r>
    <r>
      <rPr>
        <b/>
        <sz val="12"/>
        <color theme="1"/>
        <rFont val="Arial"/>
        <family val="2"/>
      </rPr>
      <t>Essential CEA Hours</t>
    </r>
    <phoneticPr fontId="1" type="noConversion"/>
  </si>
  <si>
    <r>
      <rPr>
        <sz val="12"/>
        <color theme="1"/>
        <rFont val="新細明體"/>
        <family val="1"/>
        <charset val="136"/>
      </rPr>
      <t>註</t>
    </r>
    <r>
      <rPr>
        <sz val="12"/>
        <color theme="1"/>
        <rFont val="Arial"/>
        <family val="2"/>
      </rPr>
      <t>1</t>
    </r>
    <r>
      <rPr>
        <sz val="12"/>
        <color theme="1"/>
        <rFont val="新細明體"/>
        <family val="1"/>
        <charset val="136"/>
      </rPr>
      <t>：請參閱樹木管理人員註冊制度網站的「續期要求」網頁</t>
    </r>
    <r>
      <rPr>
        <sz val="12"/>
        <color theme="1"/>
        <rFont val="Arial"/>
        <family val="2"/>
      </rPr>
      <t>(</t>
    </r>
    <r>
      <rPr>
        <sz val="12"/>
        <color rgb="FF0000FF"/>
        <rFont val="Arial"/>
        <family val="2"/>
      </rPr>
      <t>https://www.greening.gov.hk/rstmp/tc/renewal_requirements/index.html</t>
    </r>
    <r>
      <rPr>
        <sz val="12"/>
        <color theme="1"/>
        <rFont val="Arial"/>
        <family val="2"/>
      </rPr>
      <t>)</t>
    </r>
    <r>
      <rPr>
        <sz val="12"/>
        <color theme="1"/>
        <rFont val="新細明體"/>
        <family val="1"/>
        <charset val="136"/>
      </rPr>
      <t>以了解各類註冊樹木管理人員所需的最低主要職能範疇基本持續進修樹藝學時數。</t>
    </r>
    <phoneticPr fontId="1" type="noConversion"/>
  </si>
  <si>
    <r>
      <t>Note 1:  Please refer to the Minimum Essential CEA Hours for Individual Key Job Functions for Renewal of Registration at the "Renewal Requirements" of the Website of the Registration Scheme for Tree Management Personnel (</t>
    </r>
    <r>
      <rPr>
        <sz val="12"/>
        <color rgb="FF0033CC"/>
        <rFont val="Arial"/>
        <family val="2"/>
      </rPr>
      <t>https://www.greening.gov.hk/rstmp/en/renewal_requirements/index.html</t>
    </r>
    <r>
      <rPr>
        <sz val="12"/>
        <color theme="1"/>
        <rFont val="Arial"/>
        <family val="2"/>
      </rPr>
      <t>).</t>
    </r>
    <phoneticPr fontId="1" type="noConversion"/>
  </si>
  <si>
    <t>RSTMP-CEA-01(11/2023)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</si>
</sst>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Red]\(0.00\)"/>
    <numFmt numFmtId="177" formatCode="dd/mm/yyyy"/>
    <numFmt numFmtId="178" formatCode="0_ "/>
    <numFmt numFmtId="179" formatCode="d/m/yyyy;@"/>
  </numFmts>
  <fonts count="60">
    <font>
      <sz val="12"/>
      <color theme="1"/>
      <name val="新細明體"/>
      <family val="2"/>
      <charset val="136"/>
      <scheme val="minor"/>
    </font>
    <font>
      <sz val="9"/>
      <name val="新細明體"/>
      <family val="2"/>
      <charset val="136"/>
      <scheme val="minor"/>
    </font>
    <font>
      <b/>
      <sz val="10"/>
      <color theme="1"/>
      <name val="新細明體"/>
      <family val="1"/>
      <charset val="136"/>
    </font>
    <font>
      <b/>
      <sz val="12"/>
      <color theme="1"/>
      <name val="新細明體"/>
      <family val="1"/>
      <charset val="136"/>
      <scheme val="minor"/>
    </font>
    <font>
      <b/>
      <sz val="11"/>
      <color theme="1"/>
      <name val="新細明體"/>
      <family val="1"/>
      <charset val="136"/>
      <scheme val="minor"/>
    </font>
    <font>
      <b/>
      <u/>
      <sz val="14"/>
      <color theme="1"/>
      <name val="新細明體"/>
      <family val="1"/>
      <charset val="136"/>
    </font>
    <font>
      <sz val="12"/>
      <color theme="1"/>
      <name val="Times New Roman"/>
      <family val="1"/>
    </font>
    <font>
      <sz val="12"/>
      <color theme="1"/>
      <name val="新細明體"/>
      <family val="1"/>
      <charset val="136"/>
    </font>
    <font>
      <b/>
      <sz val="18"/>
      <color theme="1"/>
      <name val="Arial"/>
      <family val="2"/>
    </font>
    <font>
      <b/>
      <sz val="18"/>
      <color theme="1"/>
      <name val="新細明體"/>
      <family val="1"/>
      <charset val="136"/>
    </font>
    <font>
      <sz val="18"/>
      <color theme="1"/>
      <name val="Arial"/>
      <family val="2"/>
    </font>
    <font>
      <b/>
      <sz val="14"/>
      <color theme="1"/>
      <name val="Arial"/>
      <family val="2"/>
    </font>
    <font>
      <sz val="14"/>
      <color theme="1"/>
      <name val="Arial"/>
      <family val="2"/>
    </font>
    <font>
      <b/>
      <sz val="12"/>
      <color theme="1"/>
      <name val="Arial"/>
      <family val="2"/>
    </font>
    <font>
      <b/>
      <sz val="14"/>
      <color theme="1"/>
      <name val="新細明體"/>
      <family val="1"/>
      <charset val="136"/>
    </font>
    <font>
      <sz val="12"/>
      <color theme="1"/>
      <name val="Arial"/>
      <family val="2"/>
    </font>
    <font>
      <b/>
      <sz val="12"/>
      <color theme="1"/>
      <name val="Times New Roman"/>
      <family val="1"/>
    </font>
    <font>
      <b/>
      <sz val="8"/>
      <color theme="1"/>
      <name val="Arial"/>
      <family val="2"/>
    </font>
    <font>
      <b/>
      <sz val="12"/>
      <color theme="1"/>
      <name val="新細明體"/>
      <family val="1"/>
      <charset val="136"/>
    </font>
    <font>
      <sz val="12"/>
      <color theme="1"/>
      <name val="細明體"/>
      <family val="3"/>
      <charset val="136"/>
    </font>
    <font>
      <b/>
      <u/>
      <sz val="14"/>
      <color theme="1"/>
      <name val="Arial"/>
      <family val="2"/>
    </font>
    <font>
      <sz val="7"/>
      <color theme="1"/>
      <name val="Arial"/>
      <family val="2"/>
    </font>
    <font>
      <sz val="12"/>
      <name val="新細明體"/>
      <family val="1"/>
      <charset val="136"/>
    </font>
    <font>
      <b/>
      <sz val="10"/>
      <color theme="1"/>
      <name val="Arial"/>
      <family val="2"/>
    </font>
    <font>
      <b/>
      <sz val="10"/>
      <color theme="1"/>
      <name val="Times New Roman"/>
      <family val="1"/>
    </font>
    <font>
      <sz val="12"/>
      <name val="Times New Roman"/>
      <family val="1"/>
    </font>
    <font>
      <sz val="12"/>
      <name val="細明體"/>
      <family val="3"/>
      <charset val="136"/>
    </font>
    <font>
      <b/>
      <sz val="8"/>
      <color theme="1"/>
      <name val="新細明體"/>
      <family val="1"/>
      <charset val="136"/>
    </font>
    <font>
      <sz val="8"/>
      <color theme="1"/>
      <name val="Arial"/>
      <family val="2"/>
    </font>
    <font>
      <sz val="12"/>
      <name val="新細明體"/>
      <family val="2"/>
      <charset val="136"/>
      <scheme val="minor"/>
    </font>
    <font>
      <sz val="14"/>
      <color rgb="FF333333"/>
      <name val="微軟正黑體"/>
      <family val="2"/>
      <charset val="136"/>
    </font>
    <font>
      <sz val="12"/>
      <color rgb="FF0000FF"/>
      <name val="Arial"/>
      <family val="2"/>
    </font>
    <font>
      <b/>
      <sz val="18"/>
      <color rgb="FF333333"/>
      <name val="微軟正黑體"/>
      <family val="2"/>
      <charset val="136"/>
    </font>
    <font>
      <u/>
      <sz val="12"/>
      <color theme="1"/>
      <name val="新細明體"/>
      <family val="2"/>
      <charset val="136"/>
      <scheme val="minor"/>
    </font>
    <font>
      <b/>
      <sz val="12"/>
      <color rgb="FF333333"/>
      <name val="Arial"/>
      <family val="2"/>
    </font>
    <font>
      <b/>
      <sz val="12"/>
      <color theme="1"/>
      <name val="細明體"/>
      <family val="3"/>
      <charset val="136"/>
    </font>
    <font>
      <b/>
      <sz val="10"/>
      <color rgb="FF333333"/>
      <name val="Arial"/>
      <family val="2"/>
    </font>
    <font>
      <b/>
      <sz val="10"/>
      <color rgb="FF333333"/>
      <name val="新細明體"/>
      <family val="1"/>
      <charset val="136"/>
    </font>
    <font>
      <b/>
      <sz val="10"/>
      <color rgb="FF333333"/>
      <name val="細明體"/>
      <family val="3"/>
      <charset val="136"/>
    </font>
    <font>
      <sz val="10"/>
      <name val="Arial"/>
      <family val="2"/>
    </font>
    <font>
      <sz val="10"/>
      <color theme="1"/>
      <name val="新細明體"/>
      <family val="2"/>
      <charset val="136"/>
      <scheme val="minor"/>
    </font>
    <font>
      <b/>
      <sz val="12"/>
      <color theme="0"/>
      <name val="Arial"/>
      <family val="2"/>
    </font>
    <font>
      <sz val="12"/>
      <color theme="0"/>
      <name val="Arial"/>
      <family val="2"/>
    </font>
    <font>
      <b/>
      <sz val="10"/>
      <color theme="0"/>
      <name val="Arial Unicode MS"/>
      <family val="2"/>
    </font>
    <font>
      <b/>
      <sz val="10"/>
      <color theme="0"/>
      <name val="Arial"/>
      <family val="2"/>
    </font>
    <font>
      <b/>
      <sz val="14"/>
      <color theme="0"/>
      <name val="Arial"/>
      <family val="2"/>
    </font>
    <font>
      <b/>
      <sz val="14"/>
      <color theme="1"/>
      <name val="新細明體"/>
      <family val="2"/>
      <charset val="136"/>
      <scheme val="minor"/>
    </font>
    <font>
      <sz val="12"/>
      <name val="Arial"/>
      <family val="2"/>
    </font>
    <font>
      <b/>
      <sz val="8"/>
      <color theme="1"/>
      <name val="細明體"/>
      <family val="3"/>
      <charset val="136"/>
    </font>
    <font>
      <sz val="10"/>
      <color theme="1"/>
      <name val="Arial"/>
      <family val="2"/>
    </font>
    <font>
      <sz val="14"/>
      <color theme="1"/>
      <name val="新細明體"/>
      <family val="2"/>
      <charset val="136"/>
      <scheme val="minor"/>
    </font>
    <font>
      <sz val="10"/>
      <color theme="1"/>
      <name val="細明體"/>
      <family val="3"/>
      <charset val="136"/>
    </font>
    <font>
      <sz val="10"/>
      <color theme="0"/>
      <name val="Arial"/>
      <family val="2"/>
    </font>
    <font>
      <b/>
      <vertAlign val="superscript"/>
      <sz val="14"/>
      <color theme="1"/>
      <name val="新細明體"/>
      <family val="1"/>
      <charset val="136"/>
    </font>
    <font>
      <b/>
      <vertAlign val="superscript"/>
      <sz val="14"/>
      <color theme="1"/>
      <name val="Arial"/>
      <family val="2"/>
    </font>
    <font>
      <sz val="12"/>
      <color theme="1"/>
      <name val="新細明體"/>
      <family val="2"/>
      <charset val="136"/>
    </font>
    <font>
      <u/>
      <sz val="12"/>
      <color theme="10"/>
      <name val="新細明體"/>
      <family val="2"/>
      <charset val="136"/>
      <scheme val="minor"/>
    </font>
    <font>
      <sz val="12"/>
      <color rgb="FF0033CC"/>
      <name val="Arial"/>
      <family val="2"/>
    </font>
    <font>
      <sz val="8"/>
      <color theme="0"/>
      <name val="Arial"/>
      <family val="2"/>
    </font>
    <font>
      <b/>
      <sz val="12"/>
      <color rgb="FF333333"/>
      <name val="細明體"/>
      <family val="3"/>
      <charset val="136"/>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alignment vertical="center"/>
    </xf>
    <xf numFmtId="0" fontId="56" fillId="0" borderId="0" applyNumberFormat="0" applyFill="0" applyBorder="0" applyAlignment="0" applyProtection="0">
      <alignment vertical="center"/>
    </xf>
  </cellStyleXfs>
  <cellXfs count="292">
    <xf numFmtId="0" fontId="0" fillId="0" borderId="0" xfId="0">
      <alignment vertical="center"/>
    </xf>
    <xf numFmtId="0" fontId="3" fillId="0" borderId="0" xfId="0" applyFont="1">
      <alignment vertical="center"/>
    </xf>
    <xf numFmtId="0" fontId="3" fillId="0" borderId="0" xfId="0" applyFont="1" applyFill="1" applyBorder="1">
      <alignment vertical="center"/>
    </xf>
    <xf numFmtId="0" fontId="4" fillId="0" borderId="0" xfId="0" applyFont="1" applyBorder="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xf>
    <xf numFmtId="0" fontId="8"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2" fillId="0" borderId="0" xfId="0" applyFont="1" applyBorder="1" applyAlignment="1">
      <alignment vertical="center" wrapText="1"/>
    </xf>
    <xf numFmtId="0" fontId="12" fillId="0" borderId="19" xfId="0" applyFont="1" applyBorder="1" applyAlignment="1">
      <alignment vertical="center" wrapText="1"/>
    </xf>
    <xf numFmtId="0" fontId="11" fillId="0" borderId="0" xfId="0" applyFont="1" applyBorder="1" applyAlignment="1">
      <alignment vertical="top" wrapText="1"/>
    </xf>
    <xf numFmtId="0" fontId="11" fillId="0" borderId="0" xfId="0" applyFont="1" applyBorder="1" applyAlignment="1">
      <alignment vertical="center" wrapText="1"/>
    </xf>
    <xf numFmtId="0" fontId="11" fillId="0" borderId="23" xfId="0" applyFont="1" applyBorder="1" applyAlignment="1">
      <alignment vertical="top" wrapText="1"/>
    </xf>
    <xf numFmtId="0" fontId="11" fillId="0" borderId="24" xfId="0" applyFont="1" applyBorder="1" applyAlignment="1">
      <alignment vertical="top" wrapText="1"/>
    </xf>
    <xf numFmtId="0" fontId="12" fillId="0" borderId="24" xfId="0" applyFont="1" applyBorder="1" applyAlignment="1">
      <alignment vertical="center" wrapText="1"/>
    </xf>
    <xf numFmtId="14" fontId="11" fillId="0" borderId="0" xfId="0" applyNumberFormat="1" applyFont="1" applyBorder="1" applyAlignment="1">
      <alignment horizontal="center" vertical="center" wrapText="1"/>
    </xf>
    <xf numFmtId="0" fontId="6" fillId="0" borderId="8" xfId="0" applyFont="1" applyBorder="1">
      <alignment vertical="center"/>
    </xf>
    <xf numFmtId="0" fontId="11" fillId="0" borderId="0" xfId="0" applyFont="1" applyBorder="1" applyAlignment="1">
      <alignment horizontal="left" vertical="center" wrapText="1"/>
    </xf>
    <xf numFmtId="0" fontId="10"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0" xfId="0" applyFont="1" applyAlignment="1">
      <alignment vertical="center" wrapText="1"/>
    </xf>
    <xf numFmtId="0" fontId="15" fillId="0" borderId="0" xfId="0" applyFont="1" applyAlignment="1">
      <alignment vertical="center" wrapText="1"/>
    </xf>
    <xf numFmtId="0" fontId="11" fillId="2" borderId="17" xfId="0" applyFont="1" applyFill="1" applyBorder="1">
      <alignment vertical="center"/>
    </xf>
    <xf numFmtId="0" fontId="11" fillId="2" borderId="16" xfId="0" applyFont="1" applyFill="1" applyBorder="1" applyAlignment="1">
      <alignment vertical="top" wrapText="1"/>
    </xf>
    <xf numFmtId="0" fontId="11" fillId="2" borderId="17" xfId="0" applyFont="1" applyFill="1" applyBorder="1" applyAlignment="1">
      <alignment horizontal="left" vertical="center"/>
    </xf>
    <xf numFmtId="0" fontId="11" fillId="2" borderId="17" xfId="0" applyFont="1" applyFill="1" applyBorder="1" applyAlignment="1">
      <alignment vertical="top" wrapText="1"/>
    </xf>
    <xf numFmtId="14" fontId="11" fillId="2" borderId="17" xfId="0" applyNumberFormat="1" applyFont="1" applyFill="1" applyBorder="1" applyAlignment="1">
      <alignment vertical="top" wrapText="1"/>
    </xf>
    <xf numFmtId="176" fontId="11" fillId="2" borderId="17" xfId="0" applyNumberFormat="1" applyFont="1" applyFill="1" applyBorder="1" applyAlignment="1">
      <alignment vertical="center" wrapText="1"/>
    </xf>
    <xf numFmtId="14" fontId="11" fillId="2" borderId="17" xfId="0" applyNumberFormat="1" applyFont="1" applyFill="1" applyBorder="1" applyAlignment="1">
      <alignment vertical="center" wrapText="1"/>
    </xf>
    <xf numFmtId="0" fontId="11" fillId="2" borderId="17" xfId="0" applyFont="1" applyFill="1" applyBorder="1" applyAlignment="1">
      <alignment vertical="center" wrapText="1"/>
    </xf>
    <xf numFmtId="0" fontId="11" fillId="2" borderId="18" xfId="0" applyFont="1" applyFill="1" applyBorder="1" applyAlignment="1">
      <alignment vertical="center" wrapText="1"/>
    </xf>
    <xf numFmtId="0" fontId="15" fillId="0" borderId="25"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xf>
    <xf numFmtId="0" fontId="20" fillId="0" borderId="0" xfId="0" applyFont="1" applyAlignment="1">
      <alignment horizontal="center" vertical="center"/>
    </xf>
    <xf numFmtId="0" fontId="15" fillId="0" borderId="0" xfId="0" applyFont="1">
      <alignment vertical="center"/>
    </xf>
    <xf numFmtId="0" fontId="15" fillId="2" borderId="13" xfId="0" applyFont="1" applyFill="1" applyBorder="1" applyAlignment="1">
      <alignment vertical="center" wrapText="1"/>
    </xf>
    <xf numFmtId="0" fontId="15" fillId="2" borderId="14" xfId="0" applyFont="1" applyFill="1" applyBorder="1" applyAlignment="1">
      <alignment horizontal="left" vertical="center" wrapText="1" indent="2"/>
    </xf>
    <xf numFmtId="0" fontId="15" fillId="2" borderId="14"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23" fillId="0" borderId="2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0" fillId="0" borderId="0" xfId="0" applyFont="1" applyAlignment="1">
      <alignment horizontal="center" vertical="center" wrapText="1"/>
    </xf>
    <xf numFmtId="0" fontId="15" fillId="2" borderId="14" xfId="0" applyFont="1" applyFill="1" applyBorder="1">
      <alignment vertical="center"/>
    </xf>
    <xf numFmtId="0" fontId="16" fillId="0" borderId="5" xfId="0" applyFont="1" applyBorder="1">
      <alignment vertical="center"/>
    </xf>
    <xf numFmtId="0" fontId="16" fillId="0" borderId="6" xfId="0" applyFont="1" applyBorder="1">
      <alignment vertical="center"/>
    </xf>
    <xf numFmtId="0" fontId="6" fillId="0" borderId="7" xfId="0" applyFont="1" applyBorder="1">
      <alignment vertical="center"/>
    </xf>
    <xf numFmtId="0" fontId="6" fillId="0" borderId="8" xfId="0" applyFont="1" applyFill="1" applyBorder="1">
      <alignment vertical="center"/>
    </xf>
    <xf numFmtId="14" fontId="3" fillId="0" borderId="0" xfId="0" applyNumberFormat="1" applyFont="1" applyAlignment="1">
      <alignment horizontal="left" vertical="center"/>
    </xf>
    <xf numFmtId="0" fontId="25" fillId="0" borderId="8" xfId="0" applyFont="1" applyBorder="1">
      <alignment vertical="center"/>
    </xf>
    <xf numFmtId="0" fontId="6" fillId="0" borderId="9" xfId="0" applyFont="1" applyBorder="1">
      <alignment vertical="center"/>
    </xf>
    <xf numFmtId="0" fontId="25" fillId="0" borderId="7" xfId="0" applyFont="1" applyBorder="1">
      <alignment vertical="center"/>
    </xf>
    <xf numFmtId="0" fontId="25" fillId="0" borderId="9" xfId="0" applyFont="1" applyBorder="1">
      <alignment vertical="center"/>
    </xf>
    <xf numFmtId="0" fontId="25" fillId="0" borderId="8" xfId="0" applyFont="1" applyFill="1" applyBorder="1">
      <alignment vertical="center"/>
    </xf>
    <xf numFmtId="0" fontId="29" fillId="0" borderId="0" xfId="0" applyFont="1">
      <alignment vertical="center"/>
    </xf>
    <xf numFmtId="0" fontId="13" fillId="0" borderId="49" xfId="0" applyFont="1" applyBorder="1" applyAlignment="1">
      <alignment horizontal="center" vertical="center" wrapText="1"/>
    </xf>
    <xf numFmtId="0" fontId="0" fillId="0" borderId="0" xfId="0" applyFont="1">
      <alignment vertical="center"/>
    </xf>
    <xf numFmtId="0" fontId="15" fillId="0" borderId="0" xfId="0" applyFont="1" applyBorder="1" applyAlignment="1">
      <alignment horizontal="center" vertical="center" wrapText="1"/>
    </xf>
    <xf numFmtId="0" fontId="30" fillId="0" borderId="8"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11"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15" fillId="2" borderId="15" xfId="0" applyFont="1" applyFill="1" applyBorder="1" applyAlignment="1">
      <alignment horizontal="left" vertical="center" wrapText="1" indent="2"/>
    </xf>
    <xf numFmtId="0" fontId="15" fillId="0" borderId="0" xfId="0" applyFont="1" applyFill="1" applyAlignment="1">
      <alignment vertical="center" wrapText="1"/>
    </xf>
    <xf numFmtId="0" fontId="15" fillId="0" borderId="0" xfId="0" applyFont="1" applyBorder="1" applyAlignment="1">
      <alignment vertical="center" wrapText="1"/>
    </xf>
    <xf numFmtId="0" fontId="30" fillId="0" borderId="3" xfId="0" applyFont="1" applyFill="1" applyBorder="1" applyAlignment="1">
      <alignment horizontal="center" vertical="center" wrapText="1"/>
    </xf>
    <xf numFmtId="0" fontId="0" fillId="0" borderId="0" xfId="0" applyFont="1" applyBorder="1">
      <alignment vertical="center"/>
    </xf>
    <xf numFmtId="0" fontId="0" fillId="0" borderId="0" xfId="0" applyBorder="1">
      <alignment vertical="center"/>
    </xf>
    <xf numFmtId="0" fontId="41" fillId="0" borderId="0" xfId="0" applyFont="1" applyFill="1" applyBorder="1" applyAlignment="1">
      <alignment horizontal="center" vertical="center" wrapText="1"/>
    </xf>
    <xf numFmtId="0" fontId="41" fillId="0" borderId="0" xfId="0" applyFont="1" applyAlignment="1">
      <alignment vertical="center" wrapText="1"/>
    </xf>
    <xf numFmtId="0" fontId="42" fillId="0" borderId="0" xfId="0" applyFont="1" applyAlignment="1">
      <alignment vertical="center" wrapText="1"/>
    </xf>
    <xf numFmtId="0" fontId="43" fillId="0" borderId="0" xfId="0" applyFont="1">
      <alignment vertical="center"/>
    </xf>
    <xf numFmtId="0" fontId="44" fillId="0" borderId="0" xfId="0" applyFont="1" applyBorder="1" applyAlignment="1">
      <alignment horizontal="center" vertical="center" wrapText="1"/>
    </xf>
    <xf numFmtId="0" fontId="42" fillId="0" borderId="0" xfId="0" applyFont="1" applyAlignment="1">
      <alignment horizontal="center" vertical="center" wrapText="1"/>
    </xf>
    <xf numFmtId="0" fontId="42" fillId="0" borderId="0" xfId="0" applyFont="1" applyBorder="1" applyAlignment="1">
      <alignment horizontal="center" vertical="center" wrapText="1"/>
    </xf>
    <xf numFmtId="178" fontId="42" fillId="0" borderId="0" xfId="0" applyNumberFormat="1" applyFont="1" applyAlignment="1">
      <alignment horizontal="center" vertical="center" wrapText="1"/>
    </xf>
    <xf numFmtId="178" fontId="42" fillId="0" borderId="0" xfId="0" applyNumberFormat="1" applyFont="1" applyFill="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center" vertical="center" wrapText="1"/>
    </xf>
    <xf numFmtId="0" fontId="45" fillId="0" borderId="0" xfId="0" applyFont="1" applyFill="1" applyBorder="1" applyAlignment="1">
      <alignment vertical="center" wrapText="1"/>
    </xf>
    <xf numFmtId="0" fontId="0" fillId="0" borderId="0" xfId="0" applyAlignment="1">
      <alignment vertical="center" wrapText="1"/>
    </xf>
    <xf numFmtId="0" fontId="11" fillId="0" borderId="0" xfId="0" applyFont="1" applyBorder="1" applyAlignment="1">
      <alignment horizontal="left" vertical="center" wrapText="1"/>
    </xf>
    <xf numFmtId="0" fontId="15" fillId="0" borderId="0" xfId="0" applyFont="1" applyBorder="1" applyAlignment="1">
      <alignment vertical="center" wrapText="1"/>
    </xf>
    <xf numFmtId="0" fontId="15" fillId="0" borderId="24" xfId="0" applyFont="1" applyBorder="1" applyAlignment="1">
      <alignment vertical="center" wrapText="1"/>
    </xf>
    <xf numFmtId="0" fontId="10" fillId="0" borderId="0" xfId="0" applyFont="1" applyAlignment="1">
      <alignment horizontal="center" vertical="center" wrapText="1"/>
    </xf>
    <xf numFmtId="0" fontId="13" fillId="0" borderId="0" xfId="0" applyFont="1" applyBorder="1" applyAlignment="1">
      <alignment horizontal="center" vertical="center" wrapText="1"/>
    </xf>
    <xf numFmtId="0" fontId="8" fillId="0" borderId="24" xfId="0" applyFont="1" applyBorder="1" applyAlignment="1">
      <alignment horizontal="center" vertical="center" wrapText="1"/>
    </xf>
    <xf numFmtId="0" fontId="15" fillId="0" borderId="24" xfId="0" applyFont="1" applyBorder="1" applyAlignment="1">
      <alignment horizontal="center" vertical="center" wrapText="1"/>
    </xf>
    <xf numFmtId="177" fontId="15" fillId="0" borderId="8" xfId="0" applyNumberFormat="1"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177" fontId="15" fillId="0" borderId="29" xfId="0" applyNumberFormat="1"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14" fontId="15" fillId="0" borderId="21" xfId="0" applyNumberFormat="1"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1" fillId="0" borderId="0" xfId="0" applyFont="1" applyBorder="1" applyAlignment="1" applyProtection="1">
      <alignment vertical="top" wrapText="1"/>
      <protection locked="0"/>
    </xf>
    <xf numFmtId="0" fontId="11" fillId="0" borderId="0" xfId="0" applyFont="1" applyBorder="1" applyAlignment="1" applyProtection="1">
      <alignment vertical="center" wrapText="1"/>
      <protection locked="0"/>
    </xf>
    <xf numFmtId="0" fontId="11" fillId="0" borderId="24" xfId="0" applyFont="1" applyBorder="1" applyAlignment="1" applyProtection="1">
      <alignment vertical="center" wrapText="1"/>
      <protection locked="0"/>
    </xf>
    <xf numFmtId="0" fontId="50" fillId="0" borderId="0" xfId="0" applyFont="1" applyBorder="1" applyAlignment="1">
      <alignment vertical="center"/>
    </xf>
    <xf numFmtId="0" fontId="50" fillId="0" borderId="55" xfId="0" applyFont="1" applyBorder="1" applyAlignment="1">
      <alignment vertical="center"/>
    </xf>
    <xf numFmtId="0" fontId="15" fillId="0" borderId="55" xfId="0" applyFont="1" applyBorder="1" applyAlignment="1">
      <alignment vertical="center" wrapText="1"/>
    </xf>
    <xf numFmtId="0" fontId="15" fillId="0" borderId="23" xfId="0" applyFont="1" applyBorder="1" applyAlignment="1">
      <alignment vertical="center" wrapText="1"/>
    </xf>
    <xf numFmtId="0" fontId="15" fillId="0" borderId="39" xfId="0" applyFont="1" applyBorder="1" applyAlignment="1">
      <alignment vertical="center" wrapText="1"/>
    </xf>
    <xf numFmtId="0" fontId="0" fillId="0" borderId="0" xfId="0" applyBorder="1" applyAlignment="1">
      <alignment vertical="center" wrapText="1"/>
    </xf>
    <xf numFmtId="0" fontId="0" fillId="0" borderId="19" xfId="0" applyBorder="1" applyAlignment="1">
      <alignment vertical="center" wrapText="1"/>
    </xf>
    <xf numFmtId="0" fontId="13" fillId="0" borderId="38"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5" fillId="0" borderId="1" xfId="0" applyFont="1" applyBorder="1" applyAlignment="1">
      <alignment horizontal="center" vertical="center" wrapText="1"/>
    </xf>
    <xf numFmtId="177" fontId="15" fillId="0" borderId="2" xfId="0" applyNumberFormat="1"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0" xfId="0" applyFont="1" applyBorder="1" applyAlignment="1">
      <alignment horizontal="center" vertical="center" wrapText="1"/>
    </xf>
    <xf numFmtId="177" fontId="15" fillId="0" borderId="49" xfId="0" applyNumberFormat="1" applyFont="1" applyBorder="1" applyAlignment="1" applyProtection="1">
      <alignment horizontal="center" vertical="center" wrapText="1"/>
      <protection locked="0"/>
    </xf>
    <xf numFmtId="177" fontId="15" fillId="0" borderId="11" xfId="0" applyNumberFormat="1"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45"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178" fontId="15" fillId="0" borderId="25" xfId="0" applyNumberFormat="1" applyFont="1" applyBorder="1" applyAlignment="1" applyProtection="1">
      <alignment horizontal="center" vertical="center" wrapText="1"/>
      <protection locked="0"/>
    </xf>
    <xf numFmtId="178" fontId="15" fillId="0" borderId="21" xfId="0" applyNumberFormat="1" applyFont="1" applyBorder="1" applyAlignment="1" applyProtection="1">
      <alignment horizontal="center" vertical="center" wrapText="1"/>
      <protection locked="0"/>
    </xf>
    <xf numFmtId="178" fontId="15" fillId="0" borderId="22" xfId="0" applyNumberFormat="1" applyFont="1" applyBorder="1" applyAlignment="1" applyProtection="1">
      <alignment horizontal="center" vertical="center" wrapText="1"/>
      <protection locked="0"/>
    </xf>
    <xf numFmtId="178" fontId="15" fillId="0" borderId="7" xfId="0" applyNumberFormat="1" applyFont="1" applyBorder="1" applyAlignment="1" applyProtection="1">
      <alignment horizontal="center" vertical="center" wrapText="1"/>
      <protection locked="0"/>
    </xf>
    <xf numFmtId="178" fontId="15" fillId="0" borderId="8" xfId="0" applyNumberFormat="1" applyFont="1" applyBorder="1" applyAlignment="1" applyProtection="1">
      <alignment horizontal="center" vertical="center" wrapText="1"/>
      <protection locked="0"/>
    </xf>
    <xf numFmtId="178" fontId="15" fillId="0" borderId="9" xfId="0" applyNumberFormat="1" applyFont="1" applyBorder="1" applyAlignment="1" applyProtection="1">
      <alignment horizontal="center" vertical="center" wrapText="1"/>
      <protection locked="0"/>
    </xf>
    <xf numFmtId="178" fontId="15" fillId="0" borderId="4" xfId="0" applyNumberFormat="1" applyFont="1" applyBorder="1" applyAlignment="1" applyProtection="1">
      <alignment horizontal="center" vertical="center" wrapText="1"/>
      <protection locked="0"/>
    </xf>
    <xf numFmtId="178" fontId="15" fillId="0" borderId="5" xfId="0" applyNumberFormat="1" applyFont="1" applyBorder="1" applyAlignment="1" applyProtection="1">
      <alignment horizontal="center" vertical="center" wrapText="1"/>
      <protection locked="0"/>
    </xf>
    <xf numFmtId="178" fontId="15" fillId="0" borderId="6" xfId="0" applyNumberFormat="1" applyFont="1" applyBorder="1" applyAlignment="1" applyProtection="1">
      <alignment horizontal="center" vertical="center" wrapText="1"/>
      <protection locked="0"/>
    </xf>
    <xf numFmtId="0" fontId="15" fillId="0" borderId="0" xfId="0" applyFont="1" applyAlignment="1">
      <alignment vertical="top" wrapText="1"/>
    </xf>
    <xf numFmtId="49" fontId="39" fillId="0" borderId="0" xfId="0" applyNumberFormat="1"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0" xfId="0" applyFont="1" applyFill="1" applyAlignment="1">
      <alignment horizontal="center" vertical="center" wrapText="1"/>
    </xf>
    <xf numFmtId="0" fontId="52" fillId="0" borderId="0" xfId="0" applyFont="1" applyAlignment="1">
      <alignment horizontal="center" vertical="center" wrapText="1"/>
    </xf>
    <xf numFmtId="178" fontId="52" fillId="0" borderId="0" xfId="0" applyNumberFormat="1" applyFont="1" applyAlignment="1">
      <alignment horizontal="center" vertical="center" wrapText="1"/>
    </xf>
    <xf numFmtId="178" fontId="52" fillId="0" borderId="0" xfId="0" applyNumberFormat="1" applyFont="1" applyFill="1" applyAlignment="1">
      <alignment horizontal="center" vertical="center" wrapText="1"/>
    </xf>
    <xf numFmtId="0" fontId="52" fillId="0" borderId="0" xfId="0" applyFont="1" applyAlignment="1">
      <alignment vertical="center" wrapText="1"/>
    </xf>
    <xf numFmtId="0" fontId="49" fillId="0" borderId="0" xfId="0" applyFont="1" applyAlignment="1">
      <alignment vertical="center" wrapText="1"/>
    </xf>
    <xf numFmtId="14" fontId="15" fillId="0" borderId="8" xfId="0" applyNumberFormat="1" applyFont="1" applyBorder="1" applyAlignment="1" applyProtection="1">
      <alignment horizontal="center" vertical="center" wrapText="1"/>
      <protection locked="0"/>
    </xf>
    <xf numFmtId="0" fontId="0" fillId="0" borderId="0" xfId="0" applyFill="1" applyBorder="1" applyAlignment="1">
      <alignment vertical="center" wrapText="1"/>
    </xf>
    <xf numFmtId="0" fontId="15" fillId="0" borderId="0" xfId="0" applyFont="1" applyFill="1" applyBorder="1" applyAlignment="1">
      <alignment vertical="center" wrapText="1"/>
    </xf>
    <xf numFmtId="0" fontId="47" fillId="2" borderId="14" xfId="0" applyFont="1" applyFill="1" applyBorder="1" applyAlignment="1">
      <alignment horizontal="left" vertical="center" wrapText="1" indent="2"/>
    </xf>
    <xf numFmtId="0" fontId="25" fillId="0" borderId="21" xfId="0" applyFont="1" applyBorder="1">
      <alignment vertical="center"/>
    </xf>
    <xf numFmtId="0" fontId="25" fillId="0" borderId="22" xfId="0" applyFont="1" applyBorder="1">
      <alignment vertical="center"/>
    </xf>
    <xf numFmtId="0" fontId="21" fillId="0" borderId="0" xfId="0" applyFont="1">
      <alignment vertical="center"/>
    </xf>
    <xf numFmtId="0" fontId="15" fillId="0" borderId="57" xfId="0" applyFont="1" applyBorder="1" applyAlignment="1">
      <alignment horizontal="center" vertical="center" wrapText="1"/>
    </xf>
    <xf numFmtId="0" fontId="15" fillId="0" borderId="8" xfId="0" applyFont="1" applyBorder="1" applyAlignment="1">
      <alignment horizontal="center" vertical="center" wrapText="1"/>
    </xf>
    <xf numFmtId="0" fontId="58" fillId="0" borderId="0" xfId="0" applyFont="1" applyFill="1" applyBorder="1" applyAlignment="1">
      <alignment horizontal="left" vertical="center" wrapText="1"/>
    </xf>
    <xf numFmtId="49" fontId="15" fillId="0" borderId="0" xfId="0" applyNumberFormat="1" applyFont="1" applyFill="1" applyBorder="1" applyAlignment="1">
      <alignment horizontal="center" vertical="center" wrapText="1"/>
    </xf>
    <xf numFmtId="0" fontId="41" fillId="0" borderId="0" xfId="0" applyFont="1" applyFill="1" applyAlignment="1">
      <alignment vertical="center" wrapText="1"/>
    </xf>
    <xf numFmtId="0" fontId="41" fillId="0" borderId="0" xfId="0" applyFont="1" applyBorder="1" applyAlignment="1">
      <alignment horizontal="center" vertical="center" wrapText="1"/>
    </xf>
    <xf numFmtId="0" fontId="42" fillId="0" borderId="0" xfId="0" applyFont="1" applyFill="1" applyAlignment="1">
      <alignment vertical="center" wrapText="1"/>
    </xf>
    <xf numFmtId="0" fontId="17" fillId="0" borderId="0" xfId="0" applyFont="1" applyBorder="1" applyAlignment="1">
      <alignment horizontal="left" vertical="center" wrapText="1"/>
    </xf>
    <xf numFmtId="0" fontId="28" fillId="0" borderId="0" xfId="0" applyFont="1" applyBorder="1" applyAlignment="1">
      <alignment horizontal="left" vertical="center" wrapText="1"/>
    </xf>
    <xf numFmtId="0" fontId="49" fillId="0" borderId="33" xfId="0" applyFont="1" applyBorder="1" applyAlignment="1">
      <alignment horizontal="left" vertical="center" wrapText="1"/>
    </xf>
    <xf numFmtId="0" fontId="40" fillId="0" borderId="33" xfId="0" applyFont="1" applyBorder="1" applyAlignment="1">
      <alignment horizontal="left" vertical="center" wrapText="1"/>
    </xf>
    <xf numFmtId="0" fontId="15" fillId="0" borderId="0" xfId="0" applyFont="1" applyBorder="1" applyAlignment="1">
      <alignment vertical="center" wrapText="1"/>
    </xf>
    <xf numFmtId="0" fontId="0" fillId="0" borderId="0" xfId="0" applyFont="1" applyAlignment="1">
      <alignment vertical="center"/>
    </xf>
    <xf numFmtId="0" fontId="11" fillId="2" borderId="16" xfId="0" applyFont="1" applyFill="1" applyBorder="1" applyAlignment="1">
      <alignment horizontal="left" vertical="center" wrapText="1"/>
    </xf>
    <xf numFmtId="0" fontId="0" fillId="0" borderId="17" xfId="0" applyBorder="1" applyAlignment="1">
      <alignment vertical="center"/>
    </xf>
    <xf numFmtId="0" fontId="0" fillId="0" borderId="18" xfId="0" applyBorder="1" applyAlignment="1">
      <alignment vertical="center"/>
    </xf>
    <xf numFmtId="0" fontId="11" fillId="0" borderId="32" xfId="0" applyFont="1" applyBorder="1" applyAlignment="1">
      <alignment horizontal="left" vertical="center" wrapText="1"/>
    </xf>
    <xf numFmtId="0" fontId="11" fillId="0" borderId="33" xfId="0" applyFont="1" applyBorder="1" applyAlignment="1">
      <alignment horizontal="left" vertical="center"/>
    </xf>
    <xf numFmtId="0" fontId="11" fillId="0" borderId="46" xfId="0" applyFont="1" applyBorder="1" applyAlignment="1">
      <alignment horizontal="left" vertical="center"/>
    </xf>
    <xf numFmtId="0" fontId="13" fillId="0" borderId="19" xfId="0" applyFont="1" applyBorder="1" applyAlignment="1">
      <alignment horizontal="right" vertical="center" wrapText="1"/>
    </xf>
    <xf numFmtId="0" fontId="15" fillId="0" borderId="0" xfId="0" applyFont="1" applyBorder="1" applyAlignment="1">
      <alignment horizontal="right" vertical="center" wrapText="1"/>
    </xf>
    <xf numFmtId="0" fontId="11" fillId="0" borderId="20" xfId="0" applyFont="1" applyBorder="1" applyAlignment="1" applyProtection="1">
      <alignment vertical="center" wrapText="1"/>
      <protection locked="0"/>
    </xf>
    <xf numFmtId="0" fontId="46" fillId="0" borderId="20" xfId="0" applyFont="1" applyBorder="1" applyAlignment="1" applyProtection="1">
      <alignment vertical="center" wrapText="1"/>
      <protection locked="0"/>
    </xf>
    <xf numFmtId="0" fontId="13" fillId="0" borderId="0" xfId="0" applyFont="1" applyBorder="1" applyAlignment="1">
      <alignment horizontal="right" vertical="center"/>
    </xf>
    <xf numFmtId="0" fontId="15" fillId="0" borderId="19" xfId="0" applyFont="1" applyBorder="1" applyAlignment="1">
      <alignment vertical="center"/>
    </xf>
    <xf numFmtId="0" fontId="15" fillId="0" borderId="0" xfId="0" applyFont="1" applyBorder="1" applyAlignment="1">
      <alignment vertical="center"/>
    </xf>
    <xf numFmtId="0" fontId="13" fillId="0" borderId="0" xfId="0" applyFont="1" applyBorder="1" applyAlignment="1">
      <alignment horizontal="right" vertical="center" wrapText="1"/>
    </xf>
    <xf numFmtId="0" fontId="15" fillId="0" borderId="0" xfId="0" applyFont="1" applyBorder="1" applyAlignment="1">
      <alignment horizontal="right" vertical="center"/>
    </xf>
    <xf numFmtId="179" fontId="11" fillId="0" borderId="0" xfId="0" applyNumberFormat="1" applyFont="1" applyBorder="1" applyAlignment="1" applyProtection="1">
      <alignment horizontal="left" vertical="center" wrapText="1"/>
      <protection locked="0"/>
    </xf>
    <xf numFmtId="179" fontId="0" fillId="0" borderId="20" xfId="0" applyNumberFormat="1" applyBorder="1" applyAlignment="1" applyProtection="1">
      <alignment horizontal="left" vertical="center" wrapText="1"/>
      <protection locked="0"/>
    </xf>
    <xf numFmtId="0" fontId="33" fillId="0" borderId="0" xfId="0" applyFont="1" applyBorder="1" applyAlignment="1">
      <alignment horizontal="right" vertical="top" wrapText="1"/>
    </xf>
    <xf numFmtId="0" fontId="15" fillId="3" borderId="25" xfId="0" applyFont="1" applyFill="1" applyBorder="1" applyAlignment="1">
      <alignment vertical="center" wrapText="1"/>
    </xf>
    <xf numFmtId="0" fontId="15" fillId="3" borderId="21" xfId="0" applyFont="1" applyFill="1" applyBorder="1" applyAlignment="1">
      <alignment vertical="center" wrapText="1"/>
    </xf>
    <xf numFmtId="0" fontId="15" fillId="3" borderId="22" xfId="0" applyFont="1" applyFill="1" applyBorder="1" applyAlignment="1">
      <alignment vertical="center" wrapText="1"/>
    </xf>
    <xf numFmtId="0" fontId="15" fillId="3" borderId="7" xfId="0" applyFont="1" applyFill="1" applyBorder="1" applyAlignment="1">
      <alignment vertical="center" wrapText="1"/>
    </xf>
    <xf numFmtId="0" fontId="15" fillId="3" borderId="8" xfId="0" applyFont="1" applyFill="1" applyBorder="1" applyAlignment="1">
      <alignment vertical="center" wrapText="1"/>
    </xf>
    <xf numFmtId="0" fontId="15" fillId="3" borderId="9" xfId="0" applyFont="1" applyFill="1" applyBorder="1" applyAlignment="1">
      <alignment vertical="center" wrapText="1"/>
    </xf>
    <xf numFmtId="0" fontId="15" fillId="3" borderId="4" xfId="0" applyFont="1" applyFill="1" applyBorder="1" applyAlignment="1">
      <alignment vertical="center" wrapText="1"/>
    </xf>
    <xf numFmtId="0" fontId="15" fillId="3" borderId="5" xfId="0" applyFont="1" applyFill="1" applyBorder="1" applyAlignment="1">
      <alignment vertical="center" wrapText="1"/>
    </xf>
    <xf numFmtId="0" fontId="15" fillId="3" borderId="6" xfId="0" applyFont="1" applyFill="1" applyBorder="1" applyAlignment="1">
      <alignment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32" xfId="0" applyFont="1" applyFill="1" applyBorder="1" applyAlignment="1">
      <alignment vertical="top" wrapText="1"/>
    </xf>
    <xf numFmtId="0" fontId="0" fillId="0" borderId="33"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13" fillId="0" borderId="1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1" xfId="0" applyFont="1" applyBorder="1" applyAlignment="1">
      <alignment horizontal="center" vertical="center" wrapText="1"/>
    </xf>
    <xf numFmtId="0" fontId="15" fillId="0" borderId="29" xfId="0" applyFont="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5" fillId="0" borderId="47" xfId="0" applyFont="1" applyBorder="1" applyAlignment="1">
      <alignment horizontal="center" vertical="center" wrapText="1"/>
    </xf>
    <xf numFmtId="0" fontId="0" fillId="0" borderId="48" xfId="0" applyBorder="1" applyAlignment="1">
      <alignment horizontal="center" vertical="center" wrapText="1"/>
    </xf>
    <xf numFmtId="0" fontId="15" fillId="0" borderId="29" xfId="0" applyFont="1" applyBorder="1" applyAlignment="1">
      <alignment horizontal="center" vertical="center" wrapText="1"/>
    </xf>
    <xf numFmtId="0" fontId="0" fillId="0" borderId="30" xfId="0" applyBorder="1" applyAlignment="1">
      <alignment horizontal="center" vertical="center" wrapText="1"/>
    </xf>
    <xf numFmtId="0" fontId="15" fillId="0" borderId="47"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2" xfId="0" applyFont="1" applyBorder="1" applyAlignment="1">
      <alignment horizontal="center" vertical="center" wrapText="1"/>
    </xf>
    <xf numFmtId="0" fontId="11" fillId="0" borderId="24" xfId="0" applyFont="1" applyBorder="1" applyAlignment="1">
      <alignment horizontal="left" vertical="center" wrapText="1"/>
    </xf>
    <xf numFmtId="14" fontId="11" fillId="0" borderId="24" xfId="0" applyNumberFormat="1" applyFont="1" applyBorder="1" applyAlignment="1" applyProtection="1">
      <alignment horizontal="center" vertical="center" wrapText="1"/>
      <protection locked="0"/>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3" fillId="0" borderId="35" xfId="0" applyFont="1" applyBorder="1" applyAlignment="1">
      <alignment horizontal="center" vertical="center" wrapText="1"/>
    </xf>
    <xf numFmtId="0" fontId="0" fillId="0" borderId="36" xfId="0" applyBorder="1" applyAlignment="1">
      <alignment horizontal="center" vertical="center" wrapText="1"/>
    </xf>
    <xf numFmtId="0" fontId="13" fillId="0" borderId="37" xfId="0" applyFont="1" applyBorder="1" applyAlignment="1">
      <alignment horizontal="center" vertical="center" wrapText="1"/>
    </xf>
    <xf numFmtId="0" fontId="0" fillId="0" borderId="38" xfId="0" applyBorder="1" applyAlignment="1">
      <alignment horizontal="center" vertical="center" wrapText="1"/>
    </xf>
    <xf numFmtId="0" fontId="15" fillId="0" borderId="47" xfId="0" applyFont="1" applyBorder="1" applyAlignment="1" applyProtection="1">
      <alignment horizontal="center" vertical="center" wrapText="1"/>
    </xf>
    <xf numFmtId="0" fontId="0" fillId="0" borderId="48" xfId="0"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13" fillId="0" borderId="0" xfId="0" applyFont="1" applyBorder="1" applyAlignment="1">
      <alignment horizontal="right" vertical="top" wrapText="1"/>
    </xf>
    <xf numFmtId="0" fontId="0" fillId="0" borderId="0" xfId="0" applyBorder="1" applyAlignment="1">
      <alignment vertical="center" wrapText="1"/>
    </xf>
    <xf numFmtId="0" fontId="15" fillId="0" borderId="24" xfId="0" applyFont="1" applyBorder="1" applyAlignment="1">
      <alignment vertical="center" wrapText="1"/>
    </xf>
    <xf numFmtId="0" fontId="17" fillId="0" borderId="33" xfId="0" applyFont="1" applyBorder="1" applyAlignment="1">
      <alignment horizontal="left" vertical="center" wrapText="1"/>
    </xf>
    <xf numFmtId="0" fontId="28" fillId="0" borderId="33" xfId="0" applyFont="1" applyBorder="1" applyAlignment="1">
      <alignment horizontal="left" vertical="center" wrapText="1"/>
    </xf>
    <xf numFmtId="0" fontId="11" fillId="0" borderId="0" xfId="0" applyFont="1" applyBorder="1" applyAlignment="1">
      <alignment horizontal="left" vertical="center" wrapText="1"/>
    </xf>
    <xf numFmtId="14" fontId="11" fillId="0" borderId="20" xfId="0" applyNumberFormat="1" applyFont="1" applyBorder="1" applyAlignment="1" applyProtection="1">
      <alignment horizontal="center" vertical="center" wrapText="1"/>
      <protection locked="0"/>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6" fillId="0" borderId="40"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5" fillId="0" borderId="24" xfId="0" applyFont="1" applyFill="1" applyBorder="1" applyAlignment="1">
      <alignment horizontal="center" vertical="center"/>
    </xf>
    <xf numFmtId="0" fontId="15" fillId="0" borderId="39" xfId="0" applyFont="1" applyFill="1" applyBorder="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32" xfId="0" applyFont="1" applyBorder="1" applyAlignment="1">
      <alignment horizontal="right" vertical="center" wrapText="1"/>
    </xf>
    <xf numFmtId="0" fontId="15" fillId="0" borderId="33" xfId="0" applyFont="1" applyBorder="1" applyAlignment="1">
      <alignment horizontal="right" vertical="center" wrapText="1"/>
    </xf>
    <xf numFmtId="0" fontId="15" fillId="0" borderId="33" xfId="0" applyFont="1" applyBorder="1" applyAlignment="1">
      <alignment vertical="center" wrapText="1"/>
    </xf>
    <xf numFmtId="0" fontId="8"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2" fillId="0" borderId="33" xfId="0" applyFont="1" applyBorder="1" applyAlignment="1">
      <alignment vertical="center" wrapText="1"/>
    </xf>
    <xf numFmtId="0" fontId="11" fillId="0" borderId="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11" fillId="0" borderId="31" xfId="0" applyFont="1" applyBorder="1" applyAlignment="1" applyProtection="1">
      <alignment vertical="center" wrapText="1"/>
      <protection locked="0"/>
    </xf>
    <xf numFmtId="0" fontId="46" fillId="0" borderId="31" xfId="0" applyFont="1" applyBorder="1" applyAlignment="1" applyProtection="1">
      <alignment vertical="center" wrapText="1"/>
      <protection locked="0"/>
    </xf>
    <xf numFmtId="0" fontId="15" fillId="0" borderId="49"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5" fillId="0" borderId="0" xfId="1" applyFont="1" applyAlignment="1">
      <alignment vertical="center" wrapText="1"/>
    </xf>
    <xf numFmtId="0" fontId="15" fillId="0" borderId="49" xfId="0" applyFont="1" applyBorder="1" applyAlignment="1">
      <alignment horizontal="center" vertical="center" wrapText="1"/>
    </xf>
    <xf numFmtId="0" fontId="0" fillId="0" borderId="27" xfId="0" applyBorder="1" applyAlignment="1">
      <alignment horizontal="center" vertical="center" wrapText="1"/>
    </xf>
    <xf numFmtId="0" fontId="34" fillId="2" borderId="50" xfId="0" applyFont="1" applyFill="1" applyBorder="1" applyAlignment="1">
      <alignment horizontal="left" vertical="center" wrapText="1" indent="1"/>
    </xf>
    <xf numFmtId="0" fontId="13" fillId="2" borderId="51" xfId="0" applyFont="1" applyFill="1" applyBorder="1" applyAlignment="1">
      <alignment horizontal="left" vertical="center" wrapText="1" indent="1"/>
    </xf>
    <xf numFmtId="0" fontId="13" fillId="2" borderId="54" xfId="0" applyFont="1" applyFill="1" applyBorder="1" applyAlignment="1">
      <alignment horizontal="left" vertical="center" wrapText="1" indent="1"/>
    </xf>
    <xf numFmtId="0" fontId="36" fillId="0" borderId="52"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left" vertical="center" wrapText="1"/>
    </xf>
    <xf numFmtId="0" fontId="24" fillId="0" borderId="5" xfId="0" applyFont="1" applyBorder="1" applyAlignment="1">
      <alignment horizontal="left" vertical="center" wrapText="1"/>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cellXfs>
  <cellStyles count="2">
    <cellStyle name="一般" xfId="0" builtinId="0"/>
    <cellStyle name="超連結" xfId="1" builtinId="8"/>
  </cellStyles>
  <dxfs count="1">
    <dxf>
      <font>
        <color rgb="FF9C0006"/>
      </font>
      <fill>
        <patternFill>
          <bgColor rgb="FFFFC7CE"/>
        </patternFill>
      </fill>
    </dxf>
  </dxfs>
  <tableStyles count="0" defaultTableStyle="TableStyleMedium2"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5</xdr:row>
          <xdr:rowOff>9525</xdr:rowOff>
        </xdr:from>
        <xdr:to>
          <xdr:col>8</xdr:col>
          <xdr:colOff>781050</xdr:colOff>
          <xdr:row>6</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9525</xdr:rowOff>
        </xdr:from>
        <xdr:to>
          <xdr:col>8</xdr:col>
          <xdr:colOff>781050</xdr:colOff>
          <xdr:row>7</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9525</xdr:rowOff>
        </xdr:from>
        <xdr:to>
          <xdr:col>8</xdr:col>
          <xdr:colOff>781050</xdr:colOff>
          <xdr:row>10</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19050</xdr:rowOff>
        </xdr:from>
        <xdr:to>
          <xdr:col>8</xdr:col>
          <xdr:colOff>847725</xdr:colOff>
          <xdr:row>8</xdr:row>
          <xdr:rowOff>28575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0</xdr:rowOff>
        </xdr:from>
        <xdr:to>
          <xdr:col>8</xdr:col>
          <xdr:colOff>847725</xdr:colOff>
          <xdr:row>9</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reening.gov.hk/rstmp/en/renewal_requirements/index.html" TargetMode="External"/><Relationship Id="rId2" Type="http://schemas.openxmlformats.org/officeDocument/2006/relationships/hyperlink" Target="https://www.greening.gov.hk/rstmp/tc/guidelines_on_application_of_cea/index.html" TargetMode="External"/><Relationship Id="rId1" Type="http://schemas.openxmlformats.org/officeDocument/2006/relationships/hyperlink" Target="https://www.greening.gov.hk/rstmp/tc/guidelines_on_application_of_cea/index.html" TargetMode="External"/><Relationship Id="rId5" Type="http://schemas.openxmlformats.org/officeDocument/2006/relationships/printerSettings" Target="../printerSettings/printerSettings1.bin"/><Relationship Id="rId4" Type="http://schemas.openxmlformats.org/officeDocument/2006/relationships/hyperlink" Target="https://www.greening.gov.hk/rstmp/en/guidelines_on_application_of_cea/index.html"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www.greening.gov.hk/rstmp/en/renewal_requirements/index.html" TargetMode="External"/><Relationship Id="rId1" Type="http://schemas.openxmlformats.org/officeDocument/2006/relationships/hyperlink" Target="https://www.greening.gov.hk/rstmp/tc/renewal_requirements/index.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28"/>
  <sheetViews>
    <sheetView tabSelected="1" workbookViewId="0">
      <selection activeCell="C12" sqref="C12"/>
    </sheetView>
  </sheetViews>
  <sheetFormatPr defaultRowHeight="16.5"/>
  <cols>
    <col min="1" max="1" width="93.75" style="38" customWidth="1"/>
  </cols>
  <sheetData>
    <row r="2" spans="1:1" ht="19.5">
      <c r="A2" s="5" t="s">
        <v>486</v>
      </c>
    </row>
    <row r="3" spans="1:1" ht="19.5">
      <c r="A3" s="37" t="s">
        <v>102</v>
      </c>
    </row>
    <row r="5" spans="1:1" ht="18">
      <c r="A5" s="37" t="s">
        <v>106</v>
      </c>
    </row>
    <row r="6" spans="1:1" ht="36">
      <c r="A6" s="49" t="s">
        <v>527</v>
      </c>
    </row>
    <row r="7" spans="1:1" ht="19.5">
      <c r="A7" s="5"/>
    </row>
    <row r="8" spans="1:1" ht="19.5">
      <c r="A8" s="37" t="s">
        <v>488</v>
      </c>
    </row>
    <row r="9" spans="1:1" ht="18">
      <c r="A9" s="37" t="s">
        <v>98</v>
      </c>
    </row>
    <row r="10" spans="1:1" ht="11.25" customHeight="1" thickBot="1"/>
    <row r="11" spans="1:1">
      <c r="A11" s="39"/>
    </row>
    <row r="12" spans="1:1" ht="79.5" customHeight="1">
      <c r="A12" s="40" t="s">
        <v>544</v>
      </c>
    </row>
    <row r="13" spans="1:1" ht="91.5" customHeight="1">
      <c r="A13" s="40" t="s">
        <v>543</v>
      </c>
    </row>
    <row r="14" spans="1:1">
      <c r="A14" s="40"/>
    </row>
    <row r="15" spans="1:1" ht="52.5" customHeight="1">
      <c r="A15" s="40" t="s">
        <v>539</v>
      </c>
    </row>
    <row r="16" spans="1:1" ht="18" customHeight="1">
      <c r="A16" s="162" t="s">
        <v>538</v>
      </c>
    </row>
    <row r="17" spans="1:1" ht="39" customHeight="1">
      <c r="A17" s="40" t="s">
        <v>540</v>
      </c>
    </row>
    <row r="18" spans="1:1" ht="59.25" customHeight="1">
      <c r="A18" s="40" t="s">
        <v>541</v>
      </c>
    </row>
    <row r="19" spans="1:1" ht="6" customHeight="1">
      <c r="A19" s="41"/>
    </row>
    <row r="20" spans="1:1" ht="79.5" customHeight="1">
      <c r="A20" s="40" t="s">
        <v>528</v>
      </c>
    </row>
    <row r="21" spans="1:1" ht="111.75" customHeight="1">
      <c r="A21" s="40" t="s">
        <v>526</v>
      </c>
    </row>
    <row r="22" spans="1:1">
      <c r="A22" s="41"/>
    </row>
    <row r="23" spans="1:1" ht="65.25" customHeight="1">
      <c r="A23" s="40" t="s">
        <v>496</v>
      </c>
    </row>
    <row r="24" spans="1:1" ht="82.5" customHeight="1">
      <c r="A24" s="40" t="s">
        <v>529</v>
      </c>
    </row>
    <row r="25" spans="1:1">
      <c r="A25" s="50"/>
    </row>
    <row r="26" spans="1:1" ht="39.75" customHeight="1">
      <c r="A26" s="40" t="s">
        <v>530</v>
      </c>
    </row>
    <row r="27" spans="1:1" ht="17.25" thickBot="1">
      <c r="A27" s="81"/>
    </row>
    <row r="28" spans="1:1" ht="20.25" customHeight="1">
      <c r="A28" s="165" t="s">
        <v>555</v>
      </c>
    </row>
  </sheetData>
  <sheetProtection algorithmName="SHA-512" hashValue="ydItqueyYL3r7fFIDO8kVv9bq3DGZAssToMjqibrf1m3Z0Tzsmnqz7DCOknD6i6+6m0ZJ2nG6gabLRJkXh+Qcg==" saltValue="7PLhJrSKiJ5cIkUrayGOvw==" spinCount="100000" sheet="1" objects="1" scenarios="1"/>
  <phoneticPr fontId="1" type="noConversion"/>
  <hyperlinks>
    <hyperlink ref="A15" r:id="rId1" display="2.                 填寫本記錄表格前，請閱讀樹木管理人員註冊制度網站的《續期要求》(https://www.greening.gov.hk/rstmp/tc/renewal_requirements/index.html) 及《持續進修樹藝學應用指引》(https://www.greening.gov.hk/rstmp/tc/guidelines_on_application_of_cea/index.html)。"/>
    <hyperlink ref="A16" r:id="rId2" display="引》(https://www.greening.gov.hk/rstmp/tc/guidelines_on_application_of_cea/index.html)。"/>
    <hyperlink ref="A17" r:id="rId3" display="             Please read the Renewal Requirements (https://www.greening.gov.hk/rstmp/en/renewal_requirements/index.html) and Guidelines on Application "/>
    <hyperlink ref="A18" r:id="rId4"/>
  </hyperlinks>
  <printOptions horizontalCentered="1" verticalCentered="1"/>
  <pageMargins left="0.70866141732283472" right="0.70866141732283472" top="0.74803149606299213" bottom="0.74803149606299213" header="0.31496062992125984" footer="0.31496062992125984"/>
  <pageSetup paperSize="9" scale="77"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2"/>
  <sheetViews>
    <sheetView zoomScaleNormal="100" workbookViewId="0">
      <selection activeCell="G18" sqref="G18:H18"/>
    </sheetView>
  </sheetViews>
  <sheetFormatPr defaultRowHeight="15"/>
  <cols>
    <col min="1" max="1" width="5.875" style="22" customWidth="1"/>
    <col min="2" max="2" width="13.375" style="22" customWidth="1"/>
    <col min="3" max="3" width="15.375" style="22" customWidth="1"/>
    <col min="4" max="4" width="26.75" style="22" customWidth="1"/>
    <col min="5" max="5" width="25.375" style="22" customWidth="1"/>
    <col min="6" max="6" width="26.75" style="22" customWidth="1"/>
    <col min="7" max="7" width="25.125" style="22" customWidth="1"/>
    <col min="8" max="8" width="33.875" style="22" customWidth="1"/>
    <col min="9" max="9" width="12.75" style="22" customWidth="1"/>
    <col min="10" max="11" width="14.25" style="22" customWidth="1"/>
    <col min="12" max="12" width="23.25" style="22" customWidth="1"/>
    <col min="13" max="13" width="11.875" style="22" customWidth="1"/>
    <col min="14" max="14" width="11.625" style="22" customWidth="1"/>
    <col min="15" max="15" width="11.25" style="22" customWidth="1"/>
    <col min="16" max="16" width="12.75" style="22" customWidth="1"/>
    <col min="17" max="17" width="14.625" style="22" customWidth="1"/>
    <col min="18" max="18" width="12.125" style="22" customWidth="1"/>
    <col min="19" max="22" width="14.125" style="22" customWidth="1"/>
    <col min="23" max="23" width="10.25" style="22" bestFit="1" customWidth="1"/>
    <col min="24" max="24" width="12.125" style="22" customWidth="1"/>
    <col min="25" max="25" width="11.375" style="22" customWidth="1"/>
    <col min="26" max="27" width="10.25" style="22" bestFit="1" customWidth="1"/>
    <col min="28" max="29" width="10.125" style="22" bestFit="1" customWidth="1"/>
    <col min="30" max="30" width="10.875" style="22" customWidth="1"/>
    <col min="31" max="31" width="10.75" style="22" customWidth="1"/>
    <col min="32" max="32" width="11.625" style="22" bestFit="1" customWidth="1"/>
    <col min="33" max="16384" width="9" style="22"/>
  </cols>
  <sheetData>
    <row r="1" spans="1:35" ht="32.25" customHeight="1">
      <c r="A1" s="260" t="s">
        <v>489</v>
      </c>
      <c r="B1" s="261"/>
      <c r="C1" s="261"/>
      <c r="D1" s="261"/>
      <c r="E1" s="261"/>
      <c r="F1" s="261"/>
      <c r="G1" s="261"/>
      <c r="H1" s="261"/>
      <c r="I1" s="261"/>
      <c r="J1" s="261"/>
      <c r="K1" s="261"/>
      <c r="L1" s="261"/>
      <c r="M1" s="261"/>
      <c r="N1" s="261"/>
      <c r="O1" s="261"/>
      <c r="P1" s="261"/>
      <c r="Q1" s="261"/>
      <c r="R1" s="261"/>
      <c r="S1" s="261"/>
      <c r="T1" s="19"/>
      <c r="U1" s="103"/>
      <c r="V1" s="19"/>
    </row>
    <row r="2" spans="1:35" ht="48" customHeight="1">
      <c r="A2" s="266" t="s">
        <v>490</v>
      </c>
      <c r="B2" s="267"/>
      <c r="C2" s="267"/>
      <c r="D2" s="267"/>
      <c r="E2" s="267"/>
      <c r="F2" s="267"/>
      <c r="G2" s="267"/>
      <c r="H2" s="267"/>
      <c r="I2" s="267"/>
      <c r="J2" s="267"/>
      <c r="K2" s="267"/>
      <c r="L2" s="267"/>
      <c r="M2" s="267"/>
      <c r="N2" s="267"/>
      <c r="O2" s="267"/>
      <c r="P2" s="267"/>
      <c r="Q2" s="267"/>
      <c r="R2" s="267"/>
      <c r="S2" s="267"/>
      <c r="T2" s="76"/>
      <c r="U2" s="76"/>
      <c r="V2" s="76"/>
    </row>
    <row r="3" spans="1:35" ht="3.75" customHeight="1" thickBot="1">
      <c r="A3" s="105"/>
      <c r="B3" s="106"/>
      <c r="C3" s="106"/>
      <c r="D3" s="106"/>
      <c r="E3" s="106"/>
      <c r="F3" s="106"/>
      <c r="G3" s="106"/>
      <c r="H3" s="106"/>
      <c r="I3" s="106"/>
      <c r="J3" s="106"/>
      <c r="K3" s="106"/>
      <c r="L3" s="106"/>
      <c r="M3" s="106"/>
      <c r="N3" s="106"/>
      <c r="O3" s="106"/>
      <c r="P3" s="106"/>
      <c r="Q3" s="106"/>
      <c r="R3" s="106"/>
      <c r="S3" s="106"/>
      <c r="T3" s="76"/>
      <c r="U3" s="76"/>
      <c r="V3" s="76"/>
    </row>
    <row r="4" spans="1:35" ht="24" thickBot="1">
      <c r="A4" s="6"/>
      <c r="B4" s="23" t="s">
        <v>104</v>
      </c>
      <c r="C4" s="7"/>
      <c r="D4" s="7"/>
      <c r="E4" s="7"/>
      <c r="F4" s="7"/>
      <c r="G4" s="7"/>
      <c r="H4" s="7"/>
      <c r="I4" s="7"/>
      <c r="J4" s="7"/>
      <c r="K4" s="7"/>
      <c r="L4" s="7"/>
      <c r="M4" s="7"/>
      <c r="N4" s="7"/>
      <c r="O4" s="7"/>
      <c r="P4" s="7"/>
      <c r="Q4" s="7"/>
      <c r="R4" s="7"/>
      <c r="S4" s="8"/>
      <c r="T4" s="77"/>
      <c r="U4" s="77"/>
      <c r="V4" s="77"/>
    </row>
    <row r="5" spans="1:35" ht="77.25" customHeight="1">
      <c r="A5" s="263" t="s">
        <v>172</v>
      </c>
      <c r="B5" s="264"/>
      <c r="C5" s="264"/>
      <c r="D5" s="265"/>
      <c r="E5" s="271"/>
      <c r="F5" s="272"/>
      <c r="G5" s="268"/>
      <c r="H5" s="214"/>
      <c r="I5" s="262" t="s">
        <v>487</v>
      </c>
      <c r="J5" s="262"/>
      <c r="K5" s="262"/>
      <c r="L5" s="262"/>
      <c r="M5" s="262" t="s">
        <v>542</v>
      </c>
      <c r="N5" s="262"/>
      <c r="O5" s="262"/>
      <c r="P5" s="209" t="s">
        <v>551</v>
      </c>
      <c r="Q5" s="209"/>
      <c r="R5" s="231" t="s">
        <v>470</v>
      </c>
      <c r="S5" s="232"/>
      <c r="T5" s="75"/>
      <c r="U5" s="75"/>
      <c r="V5" s="75"/>
    </row>
    <row r="6" spans="1:35" ht="18">
      <c r="A6" s="10"/>
      <c r="B6" s="9"/>
      <c r="C6" s="9"/>
      <c r="D6" s="9"/>
      <c r="E6" s="9"/>
      <c r="F6" s="9"/>
      <c r="G6" s="245" t="s">
        <v>107</v>
      </c>
      <c r="H6" s="246"/>
      <c r="I6" s="116"/>
      <c r="J6" s="250" t="s">
        <v>173</v>
      </c>
      <c r="K6" s="250"/>
      <c r="L6" s="250"/>
      <c r="M6" s="251"/>
      <c r="N6" s="251"/>
      <c r="O6" s="251"/>
      <c r="P6" s="252">
        <f>J50</f>
        <v>0</v>
      </c>
      <c r="Q6" s="252"/>
      <c r="R6" s="252">
        <f>O50</f>
        <v>0</v>
      </c>
      <c r="S6" s="253"/>
      <c r="T6" s="70"/>
      <c r="U6" s="70"/>
      <c r="V6" s="70"/>
      <c r="W6" s="21"/>
      <c r="X6" s="21"/>
    </row>
    <row r="7" spans="1:35" ht="18">
      <c r="A7" s="185" t="s">
        <v>103</v>
      </c>
      <c r="B7" s="189"/>
      <c r="C7" s="189"/>
      <c r="D7" s="192" t="s">
        <v>174</v>
      </c>
      <c r="E7" s="269"/>
      <c r="F7" s="196"/>
      <c r="G7" s="177"/>
      <c r="H7" s="246"/>
      <c r="I7" s="117"/>
      <c r="J7" s="250" t="s">
        <v>94</v>
      </c>
      <c r="K7" s="250"/>
      <c r="L7" s="250"/>
      <c r="M7" s="251"/>
      <c r="N7" s="251"/>
      <c r="O7" s="251"/>
      <c r="P7" s="252">
        <f>K50</f>
        <v>0</v>
      </c>
      <c r="Q7" s="252"/>
      <c r="R7" s="252">
        <f>P50</f>
        <v>0</v>
      </c>
      <c r="S7" s="253"/>
      <c r="T7" s="70"/>
      <c r="U7" s="70"/>
      <c r="V7" s="70"/>
      <c r="W7" s="21"/>
      <c r="X7" s="21"/>
    </row>
    <row r="8" spans="1:35" ht="18">
      <c r="A8" s="190"/>
      <c r="B8" s="191"/>
      <c r="C8" s="191"/>
      <c r="D8" s="193"/>
      <c r="E8" s="270"/>
      <c r="F8" s="196"/>
      <c r="G8" s="177"/>
      <c r="H8" s="246"/>
      <c r="I8" s="117"/>
      <c r="J8" s="250" t="s">
        <v>95</v>
      </c>
      <c r="K8" s="250"/>
      <c r="L8" s="250"/>
      <c r="M8" s="251"/>
      <c r="N8" s="251"/>
      <c r="O8" s="251"/>
      <c r="P8" s="252">
        <f>L50</f>
        <v>0</v>
      </c>
      <c r="Q8" s="252"/>
      <c r="R8" s="252">
        <f>Q50</f>
        <v>0</v>
      </c>
      <c r="S8" s="253"/>
      <c r="T8" s="70"/>
      <c r="U8" s="70"/>
      <c r="V8" s="70"/>
      <c r="W8" s="21"/>
      <c r="X8" s="21"/>
    </row>
    <row r="9" spans="1:35" ht="18">
      <c r="A9" s="10"/>
      <c r="B9" s="9"/>
      <c r="C9" s="9"/>
      <c r="D9" s="9"/>
      <c r="E9" s="9"/>
      <c r="F9" s="9"/>
      <c r="G9" s="177"/>
      <c r="H9" s="246"/>
      <c r="I9" s="117"/>
      <c r="J9" s="250" t="s">
        <v>96</v>
      </c>
      <c r="K9" s="250"/>
      <c r="L9" s="250"/>
      <c r="M9" s="251"/>
      <c r="N9" s="251"/>
      <c r="O9" s="251"/>
      <c r="P9" s="252">
        <f>M50</f>
        <v>0</v>
      </c>
      <c r="Q9" s="252"/>
      <c r="R9" s="252">
        <f>R50</f>
        <v>0</v>
      </c>
      <c r="S9" s="253"/>
      <c r="T9" s="70"/>
      <c r="U9" s="70"/>
      <c r="V9" s="70"/>
      <c r="W9" s="21"/>
      <c r="X9" s="21" t="s">
        <v>12</v>
      </c>
    </row>
    <row r="10" spans="1:35" ht="18.75" thickBot="1">
      <c r="A10" s="13"/>
      <c r="B10" s="14"/>
      <c r="C10" s="15"/>
      <c r="D10" s="15"/>
      <c r="E10" s="15"/>
      <c r="F10" s="15"/>
      <c r="G10" s="247"/>
      <c r="H10" s="216"/>
      <c r="I10" s="118"/>
      <c r="J10" s="233" t="s">
        <v>97</v>
      </c>
      <c r="K10" s="233"/>
      <c r="L10" s="233"/>
      <c r="M10" s="234"/>
      <c r="N10" s="234"/>
      <c r="O10" s="234"/>
      <c r="P10" s="235">
        <f>N50</f>
        <v>0</v>
      </c>
      <c r="Q10" s="235"/>
      <c r="R10" s="235">
        <f>S50</f>
        <v>0</v>
      </c>
      <c r="S10" s="236"/>
      <c r="T10" s="72"/>
      <c r="U10" s="72"/>
      <c r="V10" s="72"/>
      <c r="W10" s="21"/>
      <c r="X10" s="21"/>
    </row>
    <row r="11" spans="1:35" ht="8.25" customHeight="1" thickBot="1">
      <c r="A11" s="11"/>
      <c r="B11" s="11"/>
      <c r="C11" s="9"/>
      <c r="D11" s="9"/>
      <c r="E11" s="9"/>
      <c r="F11" s="9"/>
      <c r="G11" s="9"/>
      <c r="H11" s="9"/>
      <c r="I11" s="12"/>
      <c r="J11" s="18"/>
      <c r="K11" s="18"/>
      <c r="L11" s="18"/>
      <c r="M11" s="16"/>
      <c r="N11" s="16"/>
      <c r="O11" s="16"/>
      <c r="P11" s="248"/>
      <c r="Q11" s="249"/>
      <c r="R11" s="249"/>
      <c r="S11" s="249"/>
      <c r="T11" s="73"/>
      <c r="U11" s="73"/>
      <c r="V11" s="73"/>
      <c r="W11" s="21"/>
      <c r="X11" s="21"/>
    </row>
    <row r="12" spans="1:35" ht="25.5" customHeight="1" thickBot="1">
      <c r="A12" s="24"/>
      <c r="B12" s="25" t="s">
        <v>531</v>
      </c>
      <c r="C12" s="26"/>
      <c r="D12" s="27"/>
      <c r="E12" s="28"/>
      <c r="F12" s="28"/>
      <c r="G12" s="28"/>
      <c r="H12" s="28"/>
      <c r="I12" s="28"/>
      <c r="J12" s="29"/>
      <c r="K12" s="29"/>
      <c r="L12" s="30"/>
      <c r="M12" s="30"/>
      <c r="N12" s="30"/>
      <c r="O12" s="30"/>
      <c r="P12" s="30"/>
      <c r="Q12" s="30"/>
      <c r="R12" s="30"/>
      <c r="S12" s="31"/>
      <c r="T12" s="74"/>
      <c r="U12" s="74"/>
      <c r="V12" s="74"/>
      <c r="W12" s="21"/>
      <c r="X12" s="21"/>
    </row>
    <row r="13" spans="1:35" ht="64.5" customHeight="1">
      <c r="A13" s="230" t="s">
        <v>99</v>
      </c>
      <c r="B13" s="237" t="s">
        <v>100</v>
      </c>
      <c r="C13" s="238"/>
      <c r="D13" s="218" t="s">
        <v>534</v>
      </c>
      <c r="E13" s="237" t="s">
        <v>101</v>
      </c>
      <c r="F13" s="238"/>
      <c r="G13" s="237" t="s">
        <v>175</v>
      </c>
      <c r="H13" s="238"/>
      <c r="I13" s="232" t="s">
        <v>533</v>
      </c>
      <c r="J13" s="231" t="s">
        <v>547</v>
      </c>
      <c r="K13" s="218"/>
      <c r="L13" s="218"/>
      <c r="M13" s="218"/>
      <c r="N13" s="232"/>
      <c r="O13" s="208" t="s">
        <v>532</v>
      </c>
      <c r="P13" s="209"/>
      <c r="Q13" s="209"/>
      <c r="R13" s="209"/>
      <c r="S13" s="206"/>
      <c r="T13" s="75"/>
      <c r="U13" s="75"/>
      <c r="V13" s="87"/>
      <c r="W13" s="88"/>
      <c r="X13" s="88"/>
      <c r="Y13" s="89"/>
      <c r="Z13" s="89"/>
      <c r="AA13" s="89"/>
      <c r="AB13" s="90"/>
      <c r="AC13" s="89"/>
      <c r="AD13" s="89"/>
      <c r="AE13" s="89"/>
      <c r="AF13" s="89"/>
      <c r="AG13" s="89"/>
      <c r="AH13" s="89"/>
      <c r="AI13" s="89"/>
    </row>
    <row r="14" spans="1:35" ht="79.5" customHeight="1" thickBot="1">
      <c r="A14" s="217"/>
      <c r="B14" s="62" t="s">
        <v>501</v>
      </c>
      <c r="C14" s="62" t="s">
        <v>471</v>
      </c>
      <c r="D14" s="219"/>
      <c r="E14" s="239"/>
      <c r="F14" s="240"/>
      <c r="G14" s="239"/>
      <c r="H14" s="240"/>
      <c r="I14" s="207"/>
      <c r="J14" s="45" t="s">
        <v>105</v>
      </c>
      <c r="K14" s="46" t="s">
        <v>176</v>
      </c>
      <c r="L14" s="46" t="s">
        <v>177</v>
      </c>
      <c r="M14" s="46" t="s">
        <v>522</v>
      </c>
      <c r="N14" s="47" t="s">
        <v>178</v>
      </c>
      <c r="O14" s="48" t="s">
        <v>105</v>
      </c>
      <c r="P14" s="46" t="s">
        <v>176</v>
      </c>
      <c r="Q14" s="46" t="s">
        <v>177</v>
      </c>
      <c r="R14" s="46" t="s">
        <v>523</v>
      </c>
      <c r="S14" s="47" t="s">
        <v>178</v>
      </c>
      <c r="T14" s="71"/>
      <c r="U14" s="71"/>
      <c r="V14" s="91"/>
      <c r="W14" s="92" t="s">
        <v>465</v>
      </c>
      <c r="X14" s="92" t="s">
        <v>466</v>
      </c>
      <c r="Y14" s="92" t="s">
        <v>467</v>
      </c>
      <c r="Z14" s="92" t="s">
        <v>468</v>
      </c>
      <c r="AA14" s="92" t="s">
        <v>469</v>
      </c>
      <c r="AB14" s="92" t="s">
        <v>491</v>
      </c>
      <c r="AC14" s="92" t="s">
        <v>492</v>
      </c>
      <c r="AD14" s="92" t="s">
        <v>493</v>
      </c>
      <c r="AE14" s="92" t="s">
        <v>494</v>
      </c>
      <c r="AF14" s="92" t="s">
        <v>495</v>
      </c>
      <c r="AG14" s="89"/>
      <c r="AH14" s="89"/>
      <c r="AI14" s="89"/>
    </row>
    <row r="15" spans="1:35" ht="32.1" customHeight="1">
      <c r="A15" s="129">
        <v>1</v>
      </c>
      <c r="B15" s="130"/>
      <c r="C15" s="130"/>
      <c r="D15" s="131"/>
      <c r="E15" s="241" t="str">
        <f>IFERROR(VLOOKUP(D15,'Course list'!$B$4:$J$465,2,FALSE),"")</f>
        <v/>
      </c>
      <c r="F15" s="242"/>
      <c r="G15" s="224" t="str">
        <f>IFERROR(VLOOKUP(D15,'Course list'!$B$4:$J$999,3,FALSE),"")</f>
        <v/>
      </c>
      <c r="H15" s="225"/>
      <c r="I15" s="132" t="str">
        <f>IFERROR(VLOOKUP(D15,'Course list'!$B$4:$J$999,4,FALSE),"")</f>
        <v/>
      </c>
      <c r="J15" s="129" t="str">
        <f>IF(ISBLANK(M6),"",IF(AND($B15&gt;='Course list'!$C$397,'Record Form'!$B15&lt;='Course list'!$D$397),IFERROR(VLOOKUP(D15,'Course list'!$B$4:$J$999,5,FALSE),""),""))</f>
        <v/>
      </c>
      <c r="K15" s="166" t="str">
        <f>IF(OR(AC15="1",AC15="3"),0,IF(ISBLANK(M7),"",IF(AND($B15&gt;='Course list'!$C$398,'Record Form'!$B15&lt;='Course list'!$D$398),IFERROR(VLOOKUP(D15,'Course list'!$B$4:$J$999,6,FALSE),""),"")))</f>
        <v/>
      </c>
      <c r="L15" s="133" t="str">
        <f>IF(OR(AD15="3",AD15="5",AD15="6"),0,IF(ISBLANK(M8),"",IF(AND($B15&gt;='Course list'!$C$399,'Record Form'!$B15&lt;='Course list'!$D$399),IFERROR(VLOOKUP(D15,'Course list'!$B$4:$J$999,7,FALSE),""),"")))</f>
        <v/>
      </c>
      <c r="M15" s="133" t="str">
        <f>IF(OR(AE15="1",AE15="3",AE15="4",AE15="5"),0,IF(ISBLANK(M9),"",IF(AND($B15&gt;='Course list'!$C$400,'Record Form'!$B15&lt;='Course list'!$D$400),IFERROR(VLOOKUP(D15,'Course list'!$B$4:$J$999,8,FALSE),""),"")))</f>
        <v/>
      </c>
      <c r="N15" s="133" t="str">
        <f>IF(OR(AF15="1",AF15="3",AF15="5",AF15="6"),0,IF(ISBLANK(M10),"",IF(AND($B15&gt;='Course list'!$C$401,'Record Form'!$B15&lt;='Course list'!$D$401),IFERROR(VLOOKUP(D15,'Course list'!$B$4:$J$999,9,FALSE),""),"")))</f>
        <v/>
      </c>
      <c r="O15" s="129" t="str">
        <f>IF(ISBLANK(M6),"",IF(ISBLANK(D15),"",IF(J15=0,I15,0)))</f>
        <v/>
      </c>
      <c r="P15" s="133" t="str">
        <f>IF(ISBLANK(M7),"",IF(ISBLANK(D15),"",IF(K15=0,I15,0)))</f>
        <v/>
      </c>
      <c r="Q15" s="133" t="str">
        <f>IF(ISBLANK(M8),"",IF(ISBLANK(D15),"",IF(L15=0,I15,0)))</f>
        <v/>
      </c>
      <c r="R15" s="133" t="str">
        <f>IF(ISBLANK(M9),"",IF(ISBLANK(D15),"",IF(M15=0,I15,0)))</f>
        <v/>
      </c>
      <c r="S15" s="132" t="str">
        <f>IF(ISBLANK(M10),"",IF(ISBLANK(D15),"",IF(N15=0,I15,0)))</f>
        <v/>
      </c>
      <c r="T15" s="169"/>
      <c r="U15" s="169"/>
      <c r="V15" s="93"/>
      <c r="W15" s="92">
        <f>IF(ISBLANK(M6),0,IF(ISBLANK(D15),0,IF((LEFT(D15,1)="A"),1,0)))</f>
        <v>0</v>
      </c>
      <c r="X15" s="92">
        <f>IF(ISBLANK(M7),0,IF(ISBLANK(D15),0,IF((FIND("TRA",D15)),1,0)))</f>
        <v>0</v>
      </c>
      <c r="Y15" s="92">
        <f>IF(ISBLANK(M8),0,IF(ISBLANK(D15),0,IF((FIND("TWS",D15)),1,0)))</f>
        <v>0</v>
      </c>
      <c r="Z15" s="92">
        <f>IF(ISBLANK(M9),0,IF(ISBLANK(D15),0,IF((FIND("TC",D15)),1,0)))</f>
        <v>0</v>
      </c>
      <c r="AA15" s="92">
        <f>IF(ISBLANK(M10),0,IF(ISBLANK(D15),0,IF((FIND("CO",D15)),1,0)))</f>
        <v>0</v>
      </c>
      <c r="AB15" s="94" t="str">
        <f>IF(ISBLANK(M6),"",IF(ISBLANK(D15),"",IF(AND($B15&gt;='Course list'!$C$397,'Record Form'!$B15&lt;='Course list'!$D$397),MID(D15,FIND("-",D15)+3,LEN(1)),"")))</f>
        <v/>
      </c>
      <c r="AC15" s="94" t="str">
        <f>IF(ISBLANK(M7),"",IF(ISBLANK(D15),"",IF(AND($B15&gt;='Course list'!$C$398,'Record Form'!$B15&lt;='Course list'!$D$398),MID(D15,FIND("-",D15)+3,LEN(1)),"")))</f>
        <v/>
      </c>
      <c r="AD15" s="94" t="str">
        <f>IF(ISBLANK(M8),"",IF(ISBLANK(D15),"",IF(AND($B15&gt;='Course list'!$C$399,'Record Form'!$B15&lt;='Course list'!$D$399),MID(D15,FIND("-",D15)+3,LEN(1)),"")))</f>
        <v/>
      </c>
      <c r="AE15" s="95" t="str">
        <f>IF(ISBLANK(M9),"",IF(ISBLANK(D15),"",IF(AND($B15&gt;='Course list'!$C$400,'Record Form'!$B15&lt;='Course list'!$D$400),MID(D15,FIND("-",D15)+3,LEN(1)),"")))</f>
        <v/>
      </c>
      <c r="AF15" s="95" t="str">
        <f>IF(ISBLANK(M10),"",IF(ISBLANK(D15),"",IF(AND($B15&gt;='Course list'!$C$401,'Record Form'!$B15&lt;='Course list'!$D$401),MID(D15,FIND("-",D15)+3,LEN(1)),"")))</f>
        <v/>
      </c>
      <c r="AG15" s="89"/>
      <c r="AH15" s="89"/>
      <c r="AI15" s="89"/>
    </row>
    <row r="16" spans="1:35" ht="32.1" customHeight="1">
      <c r="A16" s="35">
        <v>2</v>
      </c>
      <c r="B16" s="107"/>
      <c r="C16" s="107"/>
      <c r="D16" s="108"/>
      <c r="E16" s="243" t="str">
        <f>IFERROR(VLOOKUP(D16,'Course list'!$B$4:$J$999,2,FALSE),"")</f>
        <v/>
      </c>
      <c r="F16" s="244"/>
      <c r="G16" s="226" t="str">
        <f>IFERROR(VLOOKUP(D16,'Course list'!$B$4:$J$999,3,FALSE),"")</f>
        <v/>
      </c>
      <c r="H16" s="227"/>
      <c r="I16" s="34" t="str">
        <f>IFERROR(VLOOKUP(D16,'Course list'!$B$4:$J$999,4,FALSE),"")</f>
        <v/>
      </c>
      <c r="J16" s="32" t="str">
        <f>IF(ISBLANK(M6),"",IF(AND($B16&gt;='Course list'!$C$397,'Record Form'!$B16&lt;='Course list'!$D$397),IFERROR(VLOOKUP(D16,'Course list'!$B$4:$J$999,5,FALSE),""),""))</f>
        <v/>
      </c>
      <c r="K16" s="167" t="str">
        <f>IF(OR(AC16="1",AC16="3"),0,IF(ISBLANK(M7),"",IF(AND($B16&gt;='Course list'!$C$398,'Record Form'!$B16&lt;='Course list'!$D$398),IFERROR(VLOOKUP(D16,'Course list'!$B$4:$J$999,6,FALSE),""),"")))</f>
        <v/>
      </c>
      <c r="L16" s="33" t="str">
        <f>IF(OR(AD16="3",AD16="5",AD16="6"),0,IF(ISBLANK(M8),"",IF(AND($B16&gt;='Course list'!$C$399,'Record Form'!$B16&lt;='Course list'!$D$399),IFERROR(VLOOKUP(D16,'Course list'!$B$4:$J$999,7,FALSE),""),"")))</f>
        <v/>
      </c>
      <c r="M16" s="33" t="str">
        <f>IF(OR(AE16="1",AE16="3",AE16="4",AE16="5"),0,IF(ISBLANK(M9),"",IF(AND($B16&gt;='Course list'!$C$400,'Record Form'!$B16&lt;='Course list'!$D$400),IFERROR(VLOOKUP(D16,'Course list'!$B$4:$J$999,8,FALSE),""),"")))</f>
        <v/>
      </c>
      <c r="N16" s="33" t="str">
        <f>IF(OR(AF16="1",AF16="3",AF16="5",AF16="6"),0,IF(ISBLANK(M10),"",IF(AND($B16&gt;='Course list'!$C$401,'Record Form'!$B16&lt;='Course list'!$D$401),IFERROR(VLOOKUP(D16,'Course list'!$B$4:$J$999,9,FALSE),""),"")))</f>
        <v/>
      </c>
      <c r="O16" s="35" t="str">
        <f>IF(ISBLANK(M6),"",IF(ISBLANK(D16),"",IF(J16=0,I16,0)))</f>
        <v/>
      </c>
      <c r="P16" s="33" t="str">
        <f>IF(ISBLANK(M7),"",IF(ISBLANK(D16),"",IF(K16=0,I16,0)))</f>
        <v/>
      </c>
      <c r="Q16" s="33" t="str">
        <f>IF(ISBLANK(M8),"",IF(ISBLANK(D16),"",IF(L16=0,I16,0)))</f>
        <v/>
      </c>
      <c r="R16" s="33" t="str">
        <f>IF(ISBLANK(M9),"",IF(ISBLANK(D16),"",IF(M16=0,I16,0)))</f>
        <v/>
      </c>
      <c r="S16" s="34" t="str">
        <f>IF(ISBLANK(M10),"",IF(ISBLANK(D16),"",IF(N16=0,I16,0)))</f>
        <v/>
      </c>
      <c r="T16" s="169"/>
      <c r="U16" s="169"/>
      <c r="V16" s="93"/>
      <c r="W16" s="92">
        <f>IF(ISBLANK(M6),0,IF(ISBLANK(D16),0,IF((LEFT(D16,1)="A"),1,0)))</f>
        <v>0</v>
      </c>
      <c r="X16" s="92">
        <f>IF(ISBLANK(M7),0,IF(ISBLANK(D16),0,IF((FIND("TRA",D16)),1,0)))</f>
        <v>0</v>
      </c>
      <c r="Y16" s="92">
        <f>IF(ISBLANK(M8),0,IF(ISBLANK(D16),0,IF((FIND("TWS",D16)),1,0)))</f>
        <v>0</v>
      </c>
      <c r="Z16" s="92">
        <f>IF(ISBLANK(M9),0,IF(ISBLANK(D16),0,IF((FIND("TC",D16)),1,0)))</f>
        <v>0</v>
      </c>
      <c r="AA16" s="92">
        <f>IF(ISBLANK(M10),0,IF(ISBLANK(D16),0,IF((FIND("CO",D16)),1,0)))</f>
        <v>0</v>
      </c>
      <c r="AB16" s="94" t="str">
        <f>IF(ISBLANK(M6),"",IF(ISBLANK(D16),"",IF(AND($B16&gt;='Course list'!$C$397,'Record Form'!$B16&lt;='Course list'!$D$397),MID(D16,FIND("-",D16)+3,LEN(1)),"")))</f>
        <v/>
      </c>
      <c r="AC16" s="94" t="str">
        <f>IF(ISBLANK(M7),"",IF(ISBLANK(D16),"",IF(AND($B16&gt;='Course list'!$C$398,'Record Form'!$B16&lt;='Course list'!$D$398),MID(D16,FIND("-",D16)+3,LEN(1)),"")))</f>
        <v/>
      </c>
      <c r="AD16" s="94" t="str">
        <f>IF(ISBLANK(M8),"",IF(ISBLANK(D16),"",IF(AND($B16&gt;='Course list'!$C$399,'Record Form'!$B16&lt;='Course list'!$D$399),MID(D16,FIND("-",D16)+3,LEN(1)),"")))</f>
        <v/>
      </c>
      <c r="AE16" s="95" t="str">
        <f>IF(ISBLANK(M9),"",IF(ISBLANK(D16),"",IF(AND($B16&gt;='Course list'!$C$400,'Record Form'!$B16&lt;='Course list'!$D$400),MID(D16,FIND("-",D16)+3,LEN(1)),"")))</f>
        <v/>
      </c>
      <c r="AF16" s="95" t="str">
        <f>IF(ISBLANK(M10),"",IF(ISBLANK(D16),"",IF(AND($B16&gt;='Course list'!$C$401,'Record Form'!$B16&lt;='Course list'!$D$401),MID(D16,FIND("-",D16)+3,LEN(1)),"")))</f>
        <v/>
      </c>
      <c r="AG16" s="89"/>
      <c r="AH16" s="89"/>
      <c r="AI16" s="89"/>
    </row>
    <row r="17" spans="1:35" ht="32.1" customHeight="1">
      <c r="A17" s="35">
        <v>3</v>
      </c>
      <c r="B17" s="107"/>
      <c r="C17" s="107"/>
      <c r="D17" s="108"/>
      <c r="E17" s="243" t="str">
        <f>IFERROR(VLOOKUP(D17,'Course list'!$B$4:$J$999,2,FALSE),"")</f>
        <v/>
      </c>
      <c r="F17" s="244"/>
      <c r="G17" s="226" t="str">
        <f>IFERROR(VLOOKUP(D17,'Course list'!$B$4:$J$999,3,FALSE),"")</f>
        <v/>
      </c>
      <c r="H17" s="227"/>
      <c r="I17" s="34" t="str">
        <f>IFERROR(VLOOKUP(D17,'Course list'!$B$4:$J$999,4,FALSE),"")</f>
        <v/>
      </c>
      <c r="J17" s="32" t="str">
        <f>IF(ISBLANK(M6),"",IF(AND($B17&gt;='Course list'!$C$397,'Record Form'!$B17&lt;='Course list'!$D$397),IFERROR(VLOOKUP(D17,'Course list'!$B$4:$J$999,5,FALSE),""),""))</f>
        <v/>
      </c>
      <c r="K17" s="33" t="str">
        <f>IF(OR(AC17="1",AC17="3"),0,IF(ISBLANK(M7),"",IF(AND($B17&gt;='Course list'!$C$398,'Record Form'!$B17&lt;='Course list'!$D$398),IFERROR(VLOOKUP(D17,'Course list'!$B$4:$J$999,6,FALSE),""),"")))</f>
        <v/>
      </c>
      <c r="L17" s="33" t="str">
        <f>IF(OR(AD17="3",AD17="5",AD17="6"),0,IF(ISBLANK(M8),"",IF(AND($B17&gt;='Course list'!$C$399,'Record Form'!$B17&lt;='Course list'!$D$399),IFERROR(VLOOKUP(D17,'Course list'!$B$4:$J$999,7,FALSE),""),"")))</f>
        <v/>
      </c>
      <c r="M17" s="33" t="str">
        <f>IF(OR(AE17="1",AE17="3",AE17="4",AE17="5"),0,IF(ISBLANK(M9),"",IF(AND($B17&gt;='Course list'!$C$400,'Record Form'!$B17&lt;='Course list'!$D$400),IFERROR(VLOOKUP(D17,'Course list'!$B$4:$J$999,8,FALSE),""),"")))</f>
        <v/>
      </c>
      <c r="N17" s="33" t="str">
        <f>IF(OR(AF17="1",AF17="3",AF17="5",AF17="6"),0,IF(ISBLANK(M10),"",IF(AND($B17&gt;='Course list'!$C$401,'Record Form'!$B17&lt;='Course list'!$D$401),IFERROR(VLOOKUP(D17,'Course list'!$B$4:$J$999,9,FALSE),""),"")))</f>
        <v/>
      </c>
      <c r="O17" s="35" t="str">
        <f>IF(ISBLANK(M6),"",IF(ISBLANK(D17),"",IF(J17=0,I17,0)))</f>
        <v/>
      </c>
      <c r="P17" s="33" t="str">
        <f>IF(ISBLANK(M7),"",IF(ISBLANK(D17),"",IF(K17=0,I17,0)))</f>
        <v/>
      </c>
      <c r="Q17" s="33" t="str">
        <f>IF(ISBLANK(M8),"",IF(ISBLANK(D17),"",IF(L17=0,I17,0)))</f>
        <v/>
      </c>
      <c r="R17" s="33" t="str">
        <f>IF(ISBLANK(M9),"",IF(ISBLANK(D17),"",IF(M17=0,I17,0)))</f>
        <v/>
      </c>
      <c r="S17" s="34" t="str">
        <f>IF(ISBLANK(M10),"",IF(ISBLANK(D17),"",IF(N17=0,I17,0)))</f>
        <v/>
      </c>
      <c r="T17" s="169"/>
      <c r="U17" s="169"/>
      <c r="V17" s="93"/>
      <c r="W17" s="92">
        <f>IF(ISBLANK(M6),0,IF(ISBLANK(D17),0,IF((LEFT(D17,1)="A"),1,0)))</f>
        <v>0</v>
      </c>
      <c r="X17" s="92">
        <f>IF(ISBLANK(M7),0,IF(ISBLANK(D17),0,IF((FIND("TRA",D17)),1,0)))</f>
        <v>0</v>
      </c>
      <c r="Y17" s="92">
        <f>IF(ISBLANK(M8),0,IF(ISBLANK(D17),0,IF((FIND("TWS",D17)),1,0)))</f>
        <v>0</v>
      </c>
      <c r="Z17" s="92">
        <f>IF(ISBLANK(M9),0,IF(ISBLANK(D17),0,IF((FIND("TC",D17)),1,0)))</f>
        <v>0</v>
      </c>
      <c r="AA17" s="92">
        <f>IF(ISBLANK(M10),0,IF(ISBLANK(D17),0,IF((FIND("CO",D17)),1,0)))</f>
        <v>0</v>
      </c>
      <c r="AB17" s="94" t="str">
        <f>IF(ISBLANK(M6),"",IF(ISBLANK(D17),"",IF(AND($B17&gt;='Course list'!$C$397,'Record Form'!$B17&lt;='Course list'!$D$397),MID(D17,FIND("-",D17)+3,LEN(1)),"")))</f>
        <v/>
      </c>
      <c r="AC17" s="95" t="str">
        <f>IF(ISBLANK(M7),"",IF(ISBLANK(D17),"",IF(AND($B17&gt;='Course list'!$C$398,'Record Form'!$B17&lt;='Course list'!$D$398),MID(D17,FIND("-",D17)+3,LEN(1)),"")))</f>
        <v/>
      </c>
      <c r="AD17" s="95" t="str">
        <f>IF(ISBLANK(M8),"",IF(ISBLANK(D17),"",IF(AND($B17&gt;='Course list'!$C$399,'Record Form'!$B17&lt;='Course list'!$D$399),MID(D17,FIND("-",D17)+3,LEN(1)),"")))</f>
        <v/>
      </c>
      <c r="AE17" s="95" t="str">
        <f>IF(ISBLANK(M9),"",IF(ISBLANK(D17),"",IF(AND($B17&gt;='Course list'!$C$400,'Record Form'!$B17&lt;='Course list'!$D$400),MID(D17,FIND("-",D17)+3,LEN(1)),"")))</f>
        <v/>
      </c>
      <c r="AF17" s="95" t="str">
        <f>IF(ISBLANK(M10),"",IF(ISBLANK(D17),"",IF(AND($B17&gt;='Course list'!$C$401,'Record Form'!$B17&lt;='Course list'!$D$401),MID(D17,FIND("-",D17)+3,LEN(1)),"")))</f>
        <v/>
      </c>
      <c r="AG17" s="89"/>
      <c r="AH17" s="89"/>
      <c r="AI17" s="89"/>
    </row>
    <row r="18" spans="1:35" ht="32.1" customHeight="1">
      <c r="A18" s="35">
        <v>4</v>
      </c>
      <c r="B18" s="107"/>
      <c r="C18" s="107"/>
      <c r="D18" s="108"/>
      <c r="E18" s="243" t="str">
        <f>IFERROR(VLOOKUP(D18,'Course list'!$B$4:$J$999,2,FALSE),"")</f>
        <v/>
      </c>
      <c r="F18" s="244"/>
      <c r="G18" s="226" t="str">
        <f>IFERROR(VLOOKUP(D18,'Course list'!$B$4:$J$999,3,FALSE),"")</f>
        <v/>
      </c>
      <c r="H18" s="227"/>
      <c r="I18" s="34" t="str">
        <f>IFERROR(VLOOKUP(D18,'Course list'!$B$4:$J$999,4,FALSE),"")</f>
        <v/>
      </c>
      <c r="J18" s="32" t="str">
        <f>IF(ISBLANK(M6),"",IF(AND($B18&gt;='Course list'!$C$397,'Record Form'!$B18&lt;='Course list'!$D$397),IFERROR(VLOOKUP(D18,'Course list'!$B$4:$J$999,5,FALSE),""),""))</f>
        <v/>
      </c>
      <c r="K18" s="33" t="str">
        <f>IF(OR(AC18="1",AC18="3"),0,IF(ISBLANK(M7),"",IF(AND($B18&gt;='Course list'!$C$398,'Record Form'!$B18&lt;='Course list'!$D$398),IFERROR(VLOOKUP(D18,'Course list'!$B$4:$J$999,6,FALSE),""),"")))</f>
        <v/>
      </c>
      <c r="L18" s="33" t="str">
        <f>IF(OR(AD18="3",AD18="5",AD18="6"),0,IF(ISBLANK(M8),"",IF(AND($B18&gt;='Course list'!$C$399,'Record Form'!$B18&lt;='Course list'!$D$399),IFERROR(VLOOKUP(D18,'Course list'!$B$4:$J$999,7,FALSE),""),"")))</f>
        <v/>
      </c>
      <c r="M18" s="33" t="str">
        <f>IF(OR(AE18="1",AE18="3",AE18="4",AE18="5"),0,IF(ISBLANK(M9),"",IF(AND($B18&gt;='Course list'!$C$400,'Record Form'!$B18&lt;='Course list'!$D$400),IFERROR(VLOOKUP(D18,'Course list'!$B$4:$J$999,8,FALSE),""),"")))</f>
        <v/>
      </c>
      <c r="N18" s="33" t="str">
        <f>IF(OR(AF18="1",AF18="3",AF18="5",AF18="6"),0,IF(ISBLANK(M10),"",IF(AND($B18&gt;='Course list'!$C$401,'Record Form'!$B18&lt;='Course list'!$D$401),IFERROR(VLOOKUP(D18,'Course list'!$B$4:$J$999,9,FALSE),""),"")))</f>
        <v/>
      </c>
      <c r="O18" s="35" t="str">
        <f>IF(ISBLANK(M6),"",IF(ISBLANK(D18),"",IF(J18=0,I18,0)))</f>
        <v/>
      </c>
      <c r="P18" s="33" t="str">
        <f>IF(ISBLANK(M7),"",IF(ISBLANK(D18),"",IF(K18=0,I18,0)))</f>
        <v/>
      </c>
      <c r="Q18" s="33" t="str">
        <f>IF(ISBLANK(M8),"",IF(ISBLANK(D18),"",IF(L18=0,I18,0)))</f>
        <v/>
      </c>
      <c r="R18" s="33" t="str">
        <f>IF(ISBLANK(M9),"",IF(ISBLANK(D18),"",IF(M18=0,I18,0)))</f>
        <v/>
      </c>
      <c r="S18" s="34" t="str">
        <f>IF(ISBLANK(M10),"",IF(ISBLANK(D18),"",IF(N18=0,I18,0)))</f>
        <v/>
      </c>
      <c r="T18" s="169"/>
      <c r="U18" s="169"/>
      <c r="V18" s="93"/>
      <c r="W18" s="92">
        <f>IF(ISBLANK(M6),0,IF(ISBLANK(D18),0,IF((LEFT(D18,1)="A"),1,0)))</f>
        <v>0</v>
      </c>
      <c r="X18" s="92">
        <f>IF(ISBLANK(M7),0,IF(ISBLANK(D18),0,IF((FIND("TRA",D18)),1,0)))</f>
        <v>0</v>
      </c>
      <c r="Y18" s="92">
        <f>IF(ISBLANK(M8),0,IF(ISBLANK(D18),0,IF((FIND("TWS",D18)),1,0)))</f>
        <v>0</v>
      </c>
      <c r="Z18" s="92">
        <f>IF(ISBLANK(M9),0,IF(ISBLANK(D18),0,IF((FIND("TC",D18)),1,0)))</f>
        <v>0</v>
      </c>
      <c r="AA18" s="92">
        <f>IF(ISBLANK(M10),0,IF(ISBLANK(D18),0,IF((FIND("CO",D18)),1,0)))</f>
        <v>0</v>
      </c>
      <c r="AB18" s="94" t="str">
        <f>IF(ISBLANK(M6),"",IF(ISBLANK(D18),"",IF(AND($B18&gt;='Course list'!$C$397,'Record Form'!$B18&lt;='Course list'!$D$397),MID(D18,FIND("-",D18)+3,LEN(1)),"")))</f>
        <v/>
      </c>
      <c r="AC18" s="94" t="str">
        <f>IF(ISBLANK(M7),"",IF(ISBLANK(D18),"",IF(AND($B18&gt;='Course list'!$C$398,'Record Form'!$B18&lt;='Course list'!$D$398),MID(D18,FIND("-",D18)+3,LEN(1)),"")))</f>
        <v/>
      </c>
      <c r="AD18" s="94" t="str">
        <f>IF(ISBLANK(M8),"",IF(ISBLANK(D18),"",IF(AND($B18&gt;='Course list'!$C$399,'Record Form'!$B18&lt;='Course list'!$D$399),MID(D18,FIND("-",D18)+3,LEN(1)),"")))</f>
        <v/>
      </c>
      <c r="AE18" s="95" t="str">
        <f>IF(ISBLANK(M9),"",IF(ISBLANK(D18),"",IF(AND($B18&gt;='Course list'!$C$400,'Record Form'!$B18&lt;='Course list'!$D$400),MID(D18,FIND("-",D18)+3,LEN(1)),"")))</f>
        <v/>
      </c>
      <c r="AF18" s="95" t="str">
        <f>IF(ISBLANK(M10),"",IF(ISBLANK(D18),"",IF(AND($B18&gt;='Course list'!$C$401,'Record Form'!$B18&lt;='Course list'!$D$401),MID(D18,FIND("-",D18)+3,LEN(1)),"")))</f>
        <v/>
      </c>
      <c r="AG18" s="89"/>
      <c r="AH18" s="89"/>
      <c r="AI18" s="89"/>
    </row>
    <row r="19" spans="1:35" ht="32.1" customHeight="1">
      <c r="A19" s="35">
        <v>5</v>
      </c>
      <c r="B19" s="107"/>
      <c r="C19" s="107"/>
      <c r="D19" s="108"/>
      <c r="E19" s="243" t="str">
        <f>IFERROR(VLOOKUP(D19,'Course list'!$B$4:$J$999,2,FALSE),"")</f>
        <v/>
      </c>
      <c r="F19" s="244"/>
      <c r="G19" s="226" t="str">
        <f>IFERROR(VLOOKUP(D19,'Course list'!$B$4:$J$999,3,FALSE),"")</f>
        <v/>
      </c>
      <c r="H19" s="227"/>
      <c r="I19" s="34" t="str">
        <f>IFERROR(VLOOKUP(D19,'Course list'!$B$4:$J$999,4,FALSE),"")</f>
        <v/>
      </c>
      <c r="J19" s="32" t="str">
        <f>IF(ISBLANK(M6),"",IF(AND($B19&gt;='Course list'!$C$397,'Record Form'!$B19&lt;='Course list'!$D$397),IFERROR(VLOOKUP(D19,'Course list'!$B$4:$J$999,5,FALSE),""),""))</f>
        <v/>
      </c>
      <c r="K19" s="33" t="str">
        <f>IF(OR(AC19="1",AC19="3"),0,IF(ISBLANK(M7),"",IF(AND($B19&gt;='Course list'!$C$398,'Record Form'!$B19&lt;='Course list'!$D$398),IFERROR(VLOOKUP(D19,'Course list'!$B$4:$J$999,6,FALSE),""),"")))</f>
        <v/>
      </c>
      <c r="L19" s="33" t="str">
        <f>IF(OR(AD19="3",AD19="5",AD19="6"),0,IF(ISBLANK(M8),"",IF(AND($B19&gt;='Course list'!$C$399,'Record Form'!$B19&lt;='Course list'!$D$399),IFERROR(VLOOKUP(D19,'Course list'!$B$4:$J$999,7,FALSE),""),"")))</f>
        <v/>
      </c>
      <c r="M19" s="33" t="str">
        <f>IF(OR(AE19="1",AE19="3",AE19="4",AE19="5"),0,IF(ISBLANK(M9),"",IF(AND($B19&gt;='Course list'!$C$400,'Record Form'!$B19&lt;='Course list'!$D$400),IFERROR(VLOOKUP(D19,'Course list'!$B$4:$J$999,8,FALSE),""),"")))</f>
        <v/>
      </c>
      <c r="N19" s="33" t="str">
        <f>IF(OR(AF19="1",AF19="3",AF19="5",AF19="6"),0,IF(ISBLANK(M10),"",IF(AND($B19&gt;='Course list'!$C$401,'Record Form'!$B19&lt;='Course list'!$D$401),IFERROR(VLOOKUP(D19,'Course list'!$B$4:$J$999,9,FALSE),""),"")))</f>
        <v/>
      </c>
      <c r="O19" s="35" t="str">
        <f>IF(ISBLANK(M6),"",IF(ISBLANK(D19),"",IF(J19=0,I19,0)))</f>
        <v/>
      </c>
      <c r="P19" s="33" t="str">
        <f>IF(ISBLANK(M7),"",IF(ISBLANK(D19),"",IF(K19=0,I19,0)))</f>
        <v/>
      </c>
      <c r="Q19" s="33" t="str">
        <f>IF(ISBLANK(M8),"",IF(ISBLANK(D19),"",IF(L19=0,I19,0)))</f>
        <v/>
      </c>
      <c r="R19" s="33" t="str">
        <f>IF(ISBLANK(M9),"",IF(ISBLANK(D19),"",IF(M19=0,I19,0)))</f>
        <v/>
      </c>
      <c r="S19" s="34" t="str">
        <f>IF(ISBLANK(M10),"",IF(ISBLANK(D19),"",IF(N19=0,I19,0)))</f>
        <v/>
      </c>
      <c r="T19" s="169"/>
      <c r="U19" s="169"/>
      <c r="V19" s="93"/>
      <c r="W19" s="92">
        <f>IF(ISBLANK(M6),0,IF(ISBLANK(D19),0,IF((LEFT(D19,1)="A"),1,0)))</f>
        <v>0</v>
      </c>
      <c r="X19" s="92">
        <f>IF(ISBLANK(M7),0,IF(ISBLANK(D19),0,IF((FIND("TRA",D19)),1,0)))</f>
        <v>0</v>
      </c>
      <c r="Y19" s="92">
        <f>IF(ISBLANK(M8),0,IF(ISBLANK(D8),0,IF((FIND("TWS",D19)),1,0)))</f>
        <v>0</v>
      </c>
      <c r="Z19" s="92">
        <f>IF(ISBLANK(M9),0,IF(ISBLANK(D19),0,IF((FIND("TC",D19)),1,0)))</f>
        <v>0</v>
      </c>
      <c r="AA19" s="92">
        <f>IF(ISBLANK(M10),0,IF(ISBLANK(D19),0,IF((FIND("CO",D19)),1,0)))</f>
        <v>0</v>
      </c>
      <c r="AB19" s="94" t="str">
        <f>IF(ISBLANK(M6),"",IF(ISBLANK(D19),"",IF(AND($B19&gt;='Course list'!$C$397,'Record Form'!$B19&lt;='Course list'!$D$397),MID(D19,FIND("-",D19)+3,LEN(1)),"")))</f>
        <v/>
      </c>
      <c r="AC19" s="94" t="str">
        <f>IF(ISBLANK(M7),"",IF(ISBLANK(D19),"",IF(AND($B19&gt;='Course list'!$C$398,'Record Form'!$B19&lt;='Course list'!$D$398),MID(D19,FIND("-",D19)+3,LEN(1)),"")))</f>
        <v/>
      </c>
      <c r="AD19" s="94" t="str">
        <f>IF(ISBLANK(M8),"",IF(ISBLANK(D19),"",IF(AND($B19&gt;='Course list'!$C$399,'Record Form'!$B19&lt;='Course list'!$D$399),MID(D19,FIND("-",D19)+3,LEN(1)),"")))</f>
        <v/>
      </c>
      <c r="AE19" s="95" t="str">
        <f>IF(ISBLANK(M9),"",IF(ISBLANK(D19),"",IF(AND($B19&gt;='Course list'!$C$400,'Record Form'!$B19&lt;='Course list'!$D$400),MID(D19,FIND("-",D19)+3,LEN(1)),"")))</f>
        <v/>
      </c>
      <c r="AF19" s="95" t="str">
        <f>IF(ISBLANK(M10),"",IF(ISBLANK(D19),"",IF(AND($B19&gt;='Course list'!$C$401,'Record Form'!$B19&lt;='Course list'!$D$401),MID(D19,FIND("-",D19)+3,LEN(1)),"")))</f>
        <v/>
      </c>
      <c r="AG19" s="89"/>
      <c r="AH19" s="89"/>
      <c r="AI19" s="89"/>
    </row>
    <row r="20" spans="1:35" ht="32.1" customHeight="1">
      <c r="A20" s="35">
        <v>6</v>
      </c>
      <c r="B20" s="107"/>
      <c r="C20" s="107"/>
      <c r="D20" s="108"/>
      <c r="E20" s="243" t="str">
        <f>IFERROR(VLOOKUP(D20,'Course list'!$B$4:$J$999,2,FALSE),"")</f>
        <v/>
      </c>
      <c r="F20" s="244"/>
      <c r="G20" s="226" t="str">
        <f>IFERROR(VLOOKUP(D20,'Course list'!$B$4:$J$999,3,FALSE),"")</f>
        <v/>
      </c>
      <c r="H20" s="227"/>
      <c r="I20" s="34" t="str">
        <f>IFERROR(VLOOKUP(D20,'Course list'!$B$4:$J$999,4,FALSE),"")</f>
        <v/>
      </c>
      <c r="J20" s="32" t="str">
        <f>IF(ISBLANK(M6),"",IF(AND($B20&gt;='Course list'!$C$397,'Record Form'!$B20&lt;='Course list'!$D$397),IFERROR(VLOOKUP(D20,'Course list'!$B$4:$J$999,5,FALSE),""),""))</f>
        <v/>
      </c>
      <c r="K20" s="33" t="str">
        <f>IF(OR(AC20="1",AC20="3"),0,IF(ISBLANK(M7),"",IF(AND($B20&gt;='Course list'!$C$398,'Record Form'!$B20&lt;='Course list'!$D$398),IFERROR(VLOOKUP(D20,'Course list'!$B$4:$J$999,6,FALSE),""),"")))</f>
        <v/>
      </c>
      <c r="L20" s="33" t="str">
        <f>IF(OR(AD20="3",AD20="5",AD20="6"),0,IF(ISBLANK(M8),"",IF(AND($B20&gt;='Course list'!$C$399,'Record Form'!$B20&lt;='Course list'!$D$399),IFERROR(VLOOKUP(D20,'Course list'!$B$4:$J$999,7,FALSE),""),"")))</f>
        <v/>
      </c>
      <c r="M20" s="33" t="str">
        <f>IF(OR(AE20="1",AE20="3",AE20="4",AE20="5"),0,IF(ISBLANK(M9),"",IF(AND($B20&gt;='Course list'!$C$400,'Record Form'!$B20&lt;='Course list'!$D$400),IFERROR(VLOOKUP(D20,'Course list'!$B$4:$J$999,8,FALSE),""),"")))</f>
        <v/>
      </c>
      <c r="N20" s="33" t="str">
        <f>IF(OR(AF20="1",AF20="3",AF20="5",AF20="6"),0,IF(ISBLANK(M10),"",IF(AND($B20&gt;='Course list'!$C$401,'Record Form'!$B20&lt;='Course list'!$D$401),IFERROR(VLOOKUP(D20,'Course list'!$B$4:$J$999,9,FALSE),""),"")))</f>
        <v/>
      </c>
      <c r="O20" s="35" t="str">
        <f>IF(ISBLANK(M6),"",IF(ISBLANK(D20),"",IF(J20=0,I20,0)))</f>
        <v/>
      </c>
      <c r="P20" s="33" t="str">
        <f>IF(ISBLANK(M7),"",IF(ISBLANK(D20),"",IF(K20=0,I20,0)))</f>
        <v/>
      </c>
      <c r="Q20" s="33" t="str">
        <f>IF(ISBLANK(M8),"",IF(ISBLANK(D20),"",IF(L20=0,I20,0)))</f>
        <v/>
      </c>
      <c r="R20" s="33" t="str">
        <f>IF(ISBLANK(M9),"",IF(ISBLANK(D20),"",IF(M20=0,I20,0)))</f>
        <v/>
      </c>
      <c r="S20" s="34" t="str">
        <f>IF(ISBLANK(M10),"",IF(ISBLANK(D20),"",IF(N20=0,I20,0)))</f>
        <v/>
      </c>
      <c r="T20" s="169"/>
      <c r="U20" s="169"/>
      <c r="V20" s="93"/>
      <c r="W20" s="92">
        <f>IF(ISBLANK(M6),0,IF(ISBLANK(D20),0,IF((LEFT(D20,1)="A"),1,0)))</f>
        <v>0</v>
      </c>
      <c r="X20" s="92">
        <f>IF(ISBLANK(M7),0,IF(ISBLANK(D20),0,IF((FIND("TRA",D20)),1,0)))</f>
        <v>0</v>
      </c>
      <c r="Y20" s="92">
        <f>IF(ISBLANK(M8),0,IF(ISBLANK(D20),0,IF((FIND("TWS",D20)),1,0)))</f>
        <v>0</v>
      </c>
      <c r="Z20" s="92">
        <f>IF(ISBLANK(M9),0,IF(ISBLANK(D20),0,IF((FIND("TC",D20)),1,0)))</f>
        <v>0</v>
      </c>
      <c r="AA20" s="92">
        <f>IF(ISBLANK(M10),0,IF(ISBLANK(D20),0,IF((FIND("CO",D20)),1,0)))</f>
        <v>0</v>
      </c>
      <c r="AB20" s="94" t="str">
        <f>IF(ISBLANK(M6),"",IF(ISBLANK(D20),"",IF(AND($B20&gt;='Course list'!$C$397,'Record Form'!$B20&lt;='Course list'!$D$397),MID(D20,FIND("-",D20)+3,LEN(1)),"")))</f>
        <v/>
      </c>
      <c r="AC20" s="94" t="str">
        <f>IF(ISBLANK(M7),"",IF(ISBLANK(D20),"",IF(AND($B20&gt;='Course list'!$C$398,'Record Form'!$B20&lt;='Course list'!$D$398),MID(D20,FIND("-",D20)+3,LEN(1)),"")))</f>
        <v/>
      </c>
      <c r="AD20" s="94" t="str">
        <f>IF(ISBLANK(M8),"",IF(ISBLANK(D20),"",IF(AND($B20&gt;='Course list'!$C$399,'Record Form'!$B20&lt;='Course list'!$D$399),MID(D20,FIND("-",D20)+3,LEN(1)),"")))</f>
        <v/>
      </c>
      <c r="AE20" s="95" t="str">
        <f>IF(ISBLANK(M9),"",IF(ISBLANK(D20),"",IF(AND($B20&gt;='Course list'!$C$400,'Record Form'!$B20&lt;='Course list'!$D$400),MID(D20,FIND("-",D20)+3,LEN(1)),"")))</f>
        <v/>
      </c>
      <c r="AF20" s="95" t="str">
        <f>IF(ISBLANK(M10),"",IF(ISBLANK(D20),"",IF(AND($B20&gt;='Course list'!$C$401,'Record Form'!$B20&lt;='Course list'!$D$401),MID(D20,FIND("-",D20)+3,LEN(1)),"")))</f>
        <v/>
      </c>
      <c r="AG20" s="89"/>
      <c r="AH20" s="89"/>
      <c r="AI20" s="89"/>
    </row>
    <row r="21" spans="1:35" ht="32.1" customHeight="1">
      <c r="A21" s="35">
        <v>7</v>
      </c>
      <c r="B21" s="107"/>
      <c r="C21" s="107"/>
      <c r="D21" s="108"/>
      <c r="E21" s="243" t="str">
        <f>IFERROR(VLOOKUP(D21,'Course list'!$B$4:$J$999,2,FALSE),"")</f>
        <v/>
      </c>
      <c r="F21" s="244"/>
      <c r="G21" s="226" t="str">
        <f>IFERROR(VLOOKUP(D21,'Course list'!$B$4:$J$999,3,FALSE),"")</f>
        <v/>
      </c>
      <c r="H21" s="227"/>
      <c r="I21" s="34" t="str">
        <f>IFERROR(VLOOKUP(D21,'Course list'!$B$4:$J$999,4,FALSE),"")</f>
        <v/>
      </c>
      <c r="J21" s="32" t="str">
        <f>IF(ISBLANK(M6),"",IF(AND($B21&gt;='Course list'!$C$397,'Record Form'!$B21&lt;='Course list'!$D$397),IFERROR(VLOOKUP(D21,'Course list'!$B$4:$J$999,5,FALSE),""),""))</f>
        <v/>
      </c>
      <c r="K21" s="33" t="str">
        <f>IF(OR(AC21="1",AC21="3"),0,IF(ISBLANK(M7),"",IF(AND($B21&gt;='Course list'!$C$398,'Record Form'!$B21&lt;='Course list'!$D$398),IFERROR(VLOOKUP(D21,'Course list'!$B$4:$J$999,6,FALSE),""),"")))</f>
        <v/>
      </c>
      <c r="L21" s="33" t="str">
        <f>IF(OR(AD21="3",AD21="5",AD21="6"),0,IF(ISBLANK(M8),"",IF(AND($B21&gt;='Course list'!$C$399,'Record Form'!$B21&lt;='Course list'!$D$399),IFERROR(VLOOKUP(D21,'Course list'!$B$4:$J$999,7,FALSE),""),"")))</f>
        <v/>
      </c>
      <c r="M21" s="33" t="str">
        <f>IF(OR(AE21="1",AE21="3",AE21="4",AE21="5"),0,IF(ISBLANK(M9),"",IF(AND($B21&gt;='Course list'!$C$400,'Record Form'!$B21&lt;='Course list'!$D$400),IFERROR(VLOOKUP(D21,'Course list'!$B$4:$J$999,8,FALSE),""),"")))</f>
        <v/>
      </c>
      <c r="N21" s="33" t="str">
        <f>IF(OR(AF21="1",AF21="3",AF21="5",AF21="6"),0,IF(ISBLANK(M10),"",IF(AND($B21&gt;='Course list'!$C$401,'Record Form'!$B21&lt;='Course list'!$D$401),IFERROR(VLOOKUP(D21,'Course list'!$B$4:$J$999,9,FALSE),""),"")))</f>
        <v/>
      </c>
      <c r="O21" s="35" t="str">
        <f>IF(ISBLANK(M6),"",IF(ISBLANK(D21),"",IF(J21=0,I21,0)))</f>
        <v/>
      </c>
      <c r="P21" s="33" t="str">
        <f>IF(ISBLANK(M7),"",IF(ISBLANK(D21),"",IF(K21=0,I21,0)))</f>
        <v/>
      </c>
      <c r="Q21" s="33" t="str">
        <f>IF(ISBLANK(M8),"",IF(ISBLANK(D21),"",IF(L21=0,I21,0)))</f>
        <v/>
      </c>
      <c r="R21" s="33" t="str">
        <f>IF(ISBLANK(M9),"",IF(ISBLANK(D21),"",IF(M21=0,I21,0)))</f>
        <v/>
      </c>
      <c r="S21" s="34" t="str">
        <f>IF(ISBLANK(M10),"",IF(ISBLANK(D21),"",IF(N21=0,I21,0)))</f>
        <v/>
      </c>
      <c r="T21" s="169"/>
      <c r="U21" s="169"/>
      <c r="V21" s="93"/>
      <c r="W21" s="92">
        <f>IF(ISBLANK(M6),0,IF(ISBLANK(D21),0,IF((LEFT(D21,1)="A"),1,0)))</f>
        <v>0</v>
      </c>
      <c r="X21" s="92">
        <f>IF(ISBLANK(M7),0,IF(ISBLANK(D21),0,IF((FIND("TRA",D21)),1,0)))</f>
        <v>0</v>
      </c>
      <c r="Y21" s="92">
        <f>IF(ISBLANK(M8),0,IF(ISBLANK(D21),0,IF((FIND("TWS",D21)),1,0)))</f>
        <v>0</v>
      </c>
      <c r="Z21" s="92">
        <f>IF(ISBLANK(M9),0,IF(ISBLANK(D21),0,IF((FIND("TC",D21)),1,0)))</f>
        <v>0</v>
      </c>
      <c r="AA21" s="92">
        <f>IF(ISBLANK(M10),0,IF(ISBLANK(D21),0,IF((FIND("CO",D21)),1,0)))</f>
        <v>0</v>
      </c>
      <c r="AB21" s="94" t="str">
        <f>IF(ISBLANK(M6),"",IF(ISBLANK(D21),"",IF(AND($B21&gt;='Course list'!$C$397,'Record Form'!$B21&lt;='Course list'!$D$397),MID(D21,FIND("-",D21)+3,LEN(1)),"")))</f>
        <v/>
      </c>
      <c r="AC21" s="94" t="str">
        <f>IF(ISBLANK(M7),"",IF(ISBLANK(D21),"",IF(AND($B21&gt;='Course list'!$C$398,'Record Form'!$B21&lt;='Course list'!$D$398),MID(D21,FIND("-",D21)+3,LEN(1)),"")))</f>
        <v/>
      </c>
      <c r="AD21" s="94" t="str">
        <f>IF(ISBLANK(M8),"",IF(ISBLANK(D21),"",IF(AND($B21&gt;='Course list'!$C$399,'Record Form'!$B21&lt;='Course list'!$D$399),MID(D21,FIND("-",D21)+3,LEN(1)),"")))</f>
        <v/>
      </c>
      <c r="AE21" s="95" t="str">
        <f>IF(ISBLANK(M9),"",IF(ISBLANK(D21),"",IF(AND($B21&gt;='Course list'!$C$400,'Record Form'!$B21&lt;='Course list'!$D$400),MID(D21,FIND("-",D21)+3,LEN(1)),"")))</f>
        <v/>
      </c>
      <c r="AF21" s="95" t="str">
        <f>IF(ISBLANK(M10),"",IF(ISBLANK(D21),"",IF(AND($B21&gt;='Course list'!$C$401,'Record Form'!$B21&lt;='Course list'!$D$401),MID(D21,FIND("-",D21)+3,LEN(1)),"")))</f>
        <v/>
      </c>
      <c r="AG21" s="89"/>
      <c r="AH21" s="89"/>
      <c r="AI21" s="89"/>
    </row>
    <row r="22" spans="1:35" ht="32.1" customHeight="1">
      <c r="A22" s="35">
        <v>8</v>
      </c>
      <c r="B22" s="107"/>
      <c r="C22" s="107"/>
      <c r="D22" s="108"/>
      <c r="E22" s="243" t="str">
        <f>IFERROR(VLOOKUP(D22,'Course list'!$B$4:$J$999,2,FALSE),"")</f>
        <v/>
      </c>
      <c r="F22" s="244"/>
      <c r="G22" s="226" t="str">
        <f>IFERROR(VLOOKUP(D22,'Course list'!$B$4:$J$999,3,FALSE),"")</f>
        <v/>
      </c>
      <c r="H22" s="227"/>
      <c r="I22" s="34" t="str">
        <f>IFERROR(VLOOKUP(D22,'Course list'!$B$4:$J$999,4,FALSE),"")</f>
        <v/>
      </c>
      <c r="J22" s="32" t="str">
        <f>IF(ISBLANK(M6),"",IF(AND($B22&gt;='Course list'!$C$397,'Record Form'!$B22&lt;='Course list'!$D$397),IFERROR(VLOOKUP(D22,'Course list'!$B$4:$J$999,5,FALSE),""),""))</f>
        <v/>
      </c>
      <c r="K22" s="33" t="str">
        <f>IF(OR(AC22="1",AC22="3"),0,IF(ISBLANK(M7),"",IF(AND($B22&gt;='Course list'!$C$398,'Record Form'!$B22&lt;='Course list'!$D$398),IFERROR(VLOOKUP(D22,'Course list'!$B$4:$J$999,6,FALSE),""),"")))</f>
        <v/>
      </c>
      <c r="L22" s="33" t="str">
        <f>IF(OR(AD22="3",AD22="5",AD22="6"),0,IF(ISBLANK(M8),"",IF(AND($B22&gt;='Course list'!$C$399,'Record Form'!$B22&lt;='Course list'!$D$399),IFERROR(VLOOKUP(D22,'Course list'!$B$4:$J$999,7,FALSE),""),"")))</f>
        <v/>
      </c>
      <c r="M22" s="33" t="str">
        <f>IF(OR(AE22="1",AE22="3",AE22="4",AE22="5"),0,IF(ISBLANK(M9),"",IF(AND($B22&gt;='Course list'!$C$400,'Record Form'!$B22&lt;='Course list'!$D$400),IFERROR(VLOOKUP(D22,'Course list'!$B$4:$J$999,8,FALSE),""),"")))</f>
        <v/>
      </c>
      <c r="N22" s="33" t="str">
        <f>IF(OR(AF22="1",AF22="3",AF22="5",AF22="6"),0,IF(ISBLANK(M10),"",IF(AND($B22&gt;='Course list'!$C$401,'Record Form'!$B22&lt;='Course list'!$D$401),IFERROR(VLOOKUP(D22,'Course list'!$B$4:$J$999,9,FALSE),""),"")))</f>
        <v/>
      </c>
      <c r="O22" s="35" t="str">
        <f>IF(ISBLANK(M6),"",IF(ISBLANK(D22),"",IF(J22=0,I22,0)))</f>
        <v/>
      </c>
      <c r="P22" s="33" t="str">
        <f>IF(ISBLANK(M7),"",IF(ISBLANK(D22),"",IF(K22=0,I22,0)))</f>
        <v/>
      </c>
      <c r="Q22" s="33" t="str">
        <f>IF(ISBLANK(M8),"",IF(ISBLANK(D22),"",IF(L22=0,I22,0)))</f>
        <v/>
      </c>
      <c r="R22" s="33" t="str">
        <f>IF(ISBLANK(M9),"",IF(ISBLANK(D22),"",IF(M22=0,I22,0)))</f>
        <v/>
      </c>
      <c r="S22" s="34" t="str">
        <f>IF(ISBLANK(M10),"",IF(ISBLANK(D22),"",IF(N22=0,I22,0)))</f>
        <v/>
      </c>
      <c r="T22" s="169"/>
      <c r="U22" s="169"/>
      <c r="V22" s="93"/>
      <c r="W22" s="92">
        <f>IF(ISBLANK(M6),0,IF(ISBLANK(D22),0,IF((LEFT(D22,1)="A"),1,0)))</f>
        <v>0</v>
      </c>
      <c r="X22" s="92">
        <f>IF(ISBLANK(M7),0,IF(ISBLANK(D22),0,IF((FIND("TRA",D22)),1,0)))</f>
        <v>0</v>
      </c>
      <c r="Y22" s="92">
        <f>IF(ISBLANK(M8),0,IF(ISBLANK(D22),0,IF((FIND("TWS",D22)),1,0)))</f>
        <v>0</v>
      </c>
      <c r="Z22" s="92">
        <f>IF(ISBLANK(M9),0,IF(ISBLANK(D22),0,IF((FIND("TC",D22)),1,0)))</f>
        <v>0</v>
      </c>
      <c r="AA22" s="92">
        <f>IF(ISBLANK(M10),0,IF(ISBLANK(D22),0,IF((FIND("CO",D22)),1,0)))</f>
        <v>0</v>
      </c>
      <c r="AB22" s="94" t="str">
        <f>IF(ISBLANK(M6),"",IF(ISBLANK(D22),"",IF(AND($B22&gt;='Course list'!$C$397,'Record Form'!$B22&lt;='Course list'!$D$397),MID(D22,FIND("-",D22)+3,LEN(1)),"")))</f>
        <v/>
      </c>
      <c r="AC22" s="94" t="str">
        <f>IF(ISBLANK(M7),"",IF(ISBLANK(D22),"",IF(AND($B22&gt;='Course list'!$C$398,'Record Form'!$B22&lt;='Course list'!$D$398),MID(D22,FIND("-",D22)+3,LEN(1)),"")))</f>
        <v/>
      </c>
      <c r="AD22" s="94" t="str">
        <f>IF(ISBLANK(M8),"",IF(ISBLANK(D22),"",IF(AND($B22&gt;='Course list'!$C$399,'Record Form'!$B22&lt;='Course list'!$D$399),MID(D22,FIND("-",D22)+3,LEN(1)),"")))</f>
        <v/>
      </c>
      <c r="AE22" s="95" t="str">
        <f>IF(ISBLANK(M9),"",IF(ISBLANK(D22),"",IF(AND($B22&gt;='Course list'!$C$400,'Record Form'!$B22&lt;='Course list'!$D$400),MID(D22,FIND("-",D22)+3,LEN(1)),"")))</f>
        <v/>
      </c>
      <c r="AF22" s="95" t="str">
        <f>IF(ISBLANK(M10),"",IF(ISBLANK(D22),"",IF(AND($B22&gt;='Course list'!$C$401,'Record Form'!$B22&lt;='Course list'!$D$401),MID(D22,FIND("-",D22)+3,LEN(1)),"")))</f>
        <v/>
      </c>
      <c r="AG22" s="89"/>
      <c r="AH22" s="89"/>
      <c r="AI22" s="89"/>
    </row>
    <row r="23" spans="1:35" ht="32.1" customHeight="1">
      <c r="A23" s="35">
        <v>9</v>
      </c>
      <c r="B23" s="107"/>
      <c r="C23" s="107"/>
      <c r="D23" s="108"/>
      <c r="E23" s="243" t="str">
        <f>IFERROR(VLOOKUP(D23,'Course list'!$B$4:$J$999,2,FALSE),"")</f>
        <v/>
      </c>
      <c r="F23" s="244"/>
      <c r="G23" s="226" t="str">
        <f>IFERROR(VLOOKUP(D23,'Course list'!$B$4:$J$999,3,FALSE),"")</f>
        <v/>
      </c>
      <c r="H23" s="227"/>
      <c r="I23" s="34" t="str">
        <f>IFERROR(VLOOKUP(D23,'Course list'!$B$4:$J$999,4,FALSE),"")</f>
        <v/>
      </c>
      <c r="J23" s="32" t="str">
        <f>IF(ISBLANK(M6),"",IF(AND($B23&gt;='Course list'!$C$397,'Record Form'!$B23&lt;='Course list'!$D$397),IFERROR(VLOOKUP(D23,'Course list'!$B$4:$J$999,5,FALSE),""),""))</f>
        <v/>
      </c>
      <c r="K23" s="33" t="str">
        <f>IF(OR(AC23="1",AC23="3"),0,IF(ISBLANK(M7),"",IF(AND($B23&gt;='Course list'!$C$398,'Record Form'!$B23&lt;='Course list'!$D$398),IFERROR(VLOOKUP(D23,'Course list'!$B$4:$J$999,6,FALSE),""),"")))</f>
        <v/>
      </c>
      <c r="L23" s="33" t="str">
        <f>IF(OR(AD23="3",AD23="5",AD23="6"),0,IF(ISBLANK(M8),"",IF(AND($B23&gt;='Course list'!$C$399,'Record Form'!$B23&lt;='Course list'!$D$399),IFERROR(VLOOKUP(D23,'Course list'!$B$4:$J$999,7,FALSE),""),"")))</f>
        <v/>
      </c>
      <c r="M23" s="33" t="str">
        <f>IF(OR(AE23="1",AE23="3",AE23="4",AE23="5"),0,IF(ISBLANK(M9),"",IF(AND($B23&gt;='Course list'!$C$400,'Record Form'!$B23&lt;='Course list'!$D$400),IFERROR(VLOOKUP(D23,'Course list'!$B$4:$J$999,8,FALSE),""),"")))</f>
        <v/>
      </c>
      <c r="N23" s="33" t="str">
        <f>IF(OR(AF23="1",AF23="3",AF23="5",AF23="6"),0,IF(ISBLANK(M10),"",IF(AND($B23&gt;='Course list'!$C$401,'Record Form'!$B23&lt;='Course list'!$D$401),IFERROR(VLOOKUP(D23,'Course list'!$B$4:$J$999,9,FALSE),""),"")))</f>
        <v/>
      </c>
      <c r="O23" s="35" t="str">
        <f>IF(ISBLANK(M6),"",IF(ISBLANK(D23),"",IF(J23=0,I23,0)))</f>
        <v/>
      </c>
      <c r="P23" s="33" t="str">
        <f>IF(ISBLANK(M7),"",IF(ISBLANK(D23),"",IF(K23=0,I23,0)))</f>
        <v/>
      </c>
      <c r="Q23" s="33" t="str">
        <f>IF(ISBLANK(M8),"",IF(ISBLANK(D23),"",IF(L23=0,I23,0)))</f>
        <v/>
      </c>
      <c r="R23" s="33" t="str">
        <f>IF(ISBLANK(M9),"",IF(ISBLANK(D23),"",IF(M23=0,I23,0)))</f>
        <v/>
      </c>
      <c r="S23" s="34" t="str">
        <f>IF(ISBLANK(M10),"",IF(ISBLANK(D23),"",IF(N23=0,I23,0)))</f>
        <v/>
      </c>
      <c r="T23" s="169"/>
      <c r="U23" s="169"/>
      <c r="V23" s="93"/>
      <c r="W23" s="92">
        <f>IF(ISBLANK(M6),0,IF(ISBLANK(D23),0,IF((LEFT(D23,1)="A"),1,0)))</f>
        <v>0</v>
      </c>
      <c r="X23" s="92">
        <f>IF(ISBLANK(M7),0,IF(ISBLANK(D23),0,IF((FIND("TRA",D23)),1,0)))</f>
        <v>0</v>
      </c>
      <c r="Y23" s="92">
        <f>IF(ISBLANK(M8),0,IF(ISBLANK(D23),0,IF((FIND("TWS",D23)),1,0)))</f>
        <v>0</v>
      </c>
      <c r="Z23" s="92">
        <f>IF(ISBLANK(M9),0,IF(ISBLANK(D23),0,IF((FIND("TC",D23)),1,0)))</f>
        <v>0</v>
      </c>
      <c r="AA23" s="92">
        <f>IF(ISBLANK(M10),0,IF(ISBLANK(D23),0,IF((FIND("CO",D23)),1,0)))</f>
        <v>0</v>
      </c>
      <c r="AB23" s="94" t="str">
        <f>IF(ISBLANK(M6),"",IF(ISBLANK(D23),"",IF(AND($B23&gt;='Course list'!$C$397,'Record Form'!$B23&lt;='Course list'!$D$397),MID(D23,FIND("-",D23)+3,LEN(1)),"")))</f>
        <v/>
      </c>
      <c r="AC23" s="94" t="str">
        <f>IF(ISBLANK(M7),"",IF(ISBLANK(D23),"",IF(AND($B23&gt;='Course list'!$C$398,'Record Form'!$B23&lt;='Course list'!$D$398),MID(D23,FIND("-",D23)+3,LEN(1)),"")))</f>
        <v/>
      </c>
      <c r="AD23" s="94" t="str">
        <f>IF(ISBLANK(M8),"",IF(ISBLANK(D23),"",IF(AND($B23&gt;='Course list'!$C$399,'Record Form'!$B23&lt;='Course list'!$D$399),MID(D23,FIND("-",D23)+3,LEN(1)),"")))</f>
        <v/>
      </c>
      <c r="AE23" s="95" t="str">
        <f>IF(ISBLANK(M9),"",IF(ISBLANK(D23),"",IF(AND($B23&gt;='Course list'!$C$400,'Record Form'!$B23&lt;='Course list'!$D$400),MID(D23,FIND("-",D23)+3,LEN(1)),"")))</f>
        <v/>
      </c>
      <c r="AF23" s="95" t="str">
        <f>IF(ISBLANK(M10),"",IF(ISBLANK(D23),"",IF(AND($B23&gt;='Course list'!$C$401,'Record Form'!$B23&lt;='Course list'!$D$401),MID(D23,FIND("-",D23)+3,LEN(1)),"")))</f>
        <v/>
      </c>
      <c r="AG23" s="89"/>
      <c r="AH23" s="89"/>
      <c r="AI23" s="89"/>
    </row>
    <row r="24" spans="1:35" ht="32.1" customHeight="1">
      <c r="A24" s="35">
        <v>10</v>
      </c>
      <c r="B24" s="107"/>
      <c r="C24" s="107"/>
      <c r="D24" s="108"/>
      <c r="E24" s="243" t="str">
        <f>IFERROR(VLOOKUP(D24,'Course list'!$B$4:$J$999,2,FALSE),"")</f>
        <v/>
      </c>
      <c r="F24" s="244"/>
      <c r="G24" s="226" t="str">
        <f>IFERROR(VLOOKUP(D24,'Course list'!$B$4:$J$999,3,FALSE),"")</f>
        <v/>
      </c>
      <c r="H24" s="227"/>
      <c r="I24" s="34" t="str">
        <f>IFERROR(VLOOKUP(D24,'Course list'!$B$4:$J$999,4,FALSE),"")</f>
        <v/>
      </c>
      <c r="J24" s="32" t="str">
        <f>IF(ISBLANK(M6),"",IF(AND($B24&gt;='Course list'!$C$397,'Record Form'!$B24&lt;='Course list'!$D$397),IFERROR(VLOOKUP(D24,'Course list'!$B$4:$J$999,5,FALSE),""),""))</f>
        <v/>
      </c>
      <c r="K24" s="33" t="str">
        <f>IF(OR(AC24="1",AC24="3"),0,IF(ISBLANK(M7),"",IF(AND($B24&gt;='Course list'!$C$398,'Record Form'!$B24&lt;='Course list'!$D$398),IFERROR(VLOOKUP(D24,'Course list'!$B$4:$J$999,6,FALSE),""),"")))</f>
        <v/>
      </c>
      <c r="L24" s="33" t="str">
        <f>IF(OR(AD24="3",AD24="5",AD24="6"),0,IF(ISBLANK(M8),"",IF(AND($B24&gt;='Course list'!$C$399,'Record Form'!$B24&lt;='Course list'!$D$399),IFERROR(VLOOKUP(D24,'Course list'!$B$4:$J$999,7,FALSE),""),"")))</f>
        <v/>
      </c>
      <c r="M24" s="33" t="str">
        <f>IF(OR(AE24="1",AE24="3",AE24="4",AE24="5"),0,IF(ISBLANK(M9),"",IF(AND($B24&gt;='Course list'!$C$400,'Record Form'!$B24&lt;='Course list'!$D$400),IFERROR(VLOOKUP(D24,'Course list'!$B$4:$J$999,8,FALSE),""),"")))</f>
        <v/>
      </c>
      <c r="N24" s="33" t="str">
        <f>IF(OR(AF24="1",AF24="3",AF24="5",AF24="6"),0,IF(ISBLANK(M10),"",IF(AND($B24&gt;='Course list'!$C$401,'Record Form'!$B24&lt;='Course list'!$D$401),IFERROR(VLOOKUP(D24,'Course list'!$B$4:$J$999,9,FALSE),""),"")))</f>
        <v/>
      </c>
      <c r="O24" s="35" t="str">
        <f>IF(ISBLANK(M6),"",IF(ISBLANK(D24),"",IF(J24=0,I24,0)))</f>
        <v/>
      </c>
      <c r="P24" s="33" t="str">
        <f>IF(ISBLANK(M7),"",IF(ISBLANK(D24),"",IF(K24=0,I24,0)))</f>
        <v/>
      </c>
      <c r="Q24" s="33" t="str">
        <f>IF(ISBLANK(M8),"",IF(ISBLANK(D24),"",IF(L24=0,I24,0)))</f>
        <v/>
      </c>
      <c r="R24" s="33" t="str">
        <f>IF(ISBLANK(M9),"",IF(ISBLANK(D24),"",IF(M24=0,I24,0)))</f>
        <v/>
      </c>
      <c r="S24" s="34" t="str">
        <f>IF(ISBLANK(M10),"",IF(ISBLANK(D24),"",IF(N24=0,I24,0)))</f>
        <v/>
      </c>
      <c r="T24" s="169"/>
      <c r="U24" s="169"/>
      <c r="V24" s="93"/>
      <c r="W24" s="92">
        <f>IF(ISBLANK(M6),0,IF(ISBLANK(D24),0,IF((LEFT(D24,1)="A"),1,0)))</f>
        <v>0</v>
      </c>
      <c r="X24" s="92">
        <f>IF(ISBLANK(M7),0,IF(ISBLANK(D24),0,IF((FIND("TRA",D24)),1,0)))</f>
        <v>0</v>
      </c>
      <c r="Y24" s="92">
        <f>IF(ISBLANK(M8),0,IF(ISBLANK(D24),0,IF((FIND("TWS",D24)),1,0)))</f>
        <v>0</v>
      </c>
      <c r="Z24" s="92">
        <f>IF(ISBLANK(M9),0,IF(ISBLANK(D24),0,IF((FIND("TC",D24)),1,0)))</f>
        <v>0</v>
      </c>
      <c r="AA24" s="92">
        <f>IF(ISBLANK(M10),0,IF(ISBLANK(D24),0,IF((FIND("CO",D24)),1,0)))</f>
        <v>0</v>
      </c>
      <c r="AB24" s="94" t="str">
        <f>IF(ISBLANK(M6),"",IF(ISBLANK(D24),"",IF(AND($B24&gt;='Course list'!$C$397,'Record Form'!$B24&lt;='Course list'!$D$397),MID(D24,FIND("-",D24)+3,LEN(1)),"")))</f>
        <v/>
      </c>
      <c r="AC24" s="94" t="str">
        <f>IF(ISBLANK(M7),"",IF(ISBLANK(D24),"",IF(AND($B24&gt;='Course list'!$C$398,'Record Form'!$B24&lt;='Course list'!$D$398),MID(D24,FIND("-",D24)+3,LEN(1)),"")))</f>
        <v/>
      </c>
      <c r="AD24" s="94" t="str">
        <f>IF(ISBLANK(M8),"",IF(ISBLANK(D24),"",IF(AND($B24&gt;='Course list'!$C$399,'Record Form'!$B24&lt;='Course list'!$D$399),MID(D24,FIND("-",D24)+3,LEN(1)),"")))</f>
        <v/>
      </c>
      <c r="AE24" s="95" t="str">
        <f>IF(ISBLANK(M9),"",IF(ISBLANK(D24),"",IF(AND($B24&gt;='Course list'!$C$400,'Record Form'!$B24&lt;='Course list'!$D$400),MID(D24,FIND("-",D24)+3,LEN(1)),"")))</f>
        <v/>
      </c>
      <c r="AF24" s="95" t="str">
        <f>IF(ISBLANK(M10),"",IF(ISBLANK(D24),"",IF(AND($B24&gt;='Course list'!$C$401,'Record Form'!$B24&lt;='Course list'!$D$401),MID(D24,FIND("-",D24)+3,LEN(1)),"")))</f>
        <v/>
      </c>
      <c r="AG24" s="89"/>
      <c r="AH24" s="89"/>
      <c r="AI24" s="89"/>
    </row>
    <row r="25" spans="1:35" ht="32.1" customHeight="1">
      <c r="A25" s="35">
        <v>11</v>
      </c>
      <c r="B25" s="107"/>
      <c r="C25" s="107"/>
      <c r="D25" s="108"/>
      <c r="E25" s="243" t="str">
        <f>IFERROR(VLOOKUP(D25,'Course list'!$B$4:$J$999,2,FALSE),"")</f>
        <v/>
      </c>
      <c r="F25" s="244"/>
      <c r="G25" s="226" t="str">
        <f>IFERROR(VLOOKUP(D25,'Course list'!$B$4:$J$999,3,FALSE),"")</f>
        <v/>
      </c>
      <c r="H25" s="227"/>
      <c r="I25" s="34" t="str">
        <f>IFERROR(VLOOKUP(D25,'Course list'!$B$4:$J$999,4,FALSE),"")</f>
        <v/>
      </c>
      <c r="J25" s="32" t="str">
        <f>IF(ISBLANK(M6),"",IF(AND($B25&gt;='Course list'!$C$397,'Record Form'!$B25&lt;='Course list'!$D$397),IFERROR(VLOOKUP(D25,'Course list'!$B$4:$J$999,5,FALSE),""),""))</f>
        <v/>
      </c>
      <c r="K25" s="33" t="str">
        <f>IF(OR(AC25="1",AC25="3"),0,IF(ISBLANK(M7),"",IF(AND($B25&gt;='Course list'!$C$398,'Record Form'!$B25&lt;='Course list'!$D$398),IFERROR(VLOOKUP(D25,'Course list'!$B$4:$J$999,6,FALSE),""),"")))</f>
        <v/>
      </c>
      <c r="L25" s="33" t="str">
        <f>IF(OR(AD25="3",AD25="5",AD25="6"),0,IF(ISBLANK(M8),"",IF(AND($B25&gt;='Course list'!$C$399,'Record Form'!$B25&lt;='Course list'!$D$399),IFERROR(VLOOKUP(D25,'Course list'!$B$4:$J$999,7,FALSE),""),"")))</f>
        <v/>
      </c>
      <c r="M25" s="33" t="str">
        <f>IF(OR(AE25="1",AE25="3",AE25="4",AE25="5"),0,IF(ISBLANK(M9),"",IF(AND($B25&gt;='Course list'!$C$400,'Record Form'!$B25&lt;='Course list'!$D$400),IFERROR(VLOOKUP(D25,'Course list'!$B$4:$J$999,8,FALSE),""),"")))</f>
        <v/>
      </c>
      <c r="N25" s="33" t="str">
        <f>IF(OR(AF25="1",AF25="3",AF25="5",AF25="6"),0,IF(ISBLANK(M10),"",IF(AND($B25&gt;='Course list'!$C$401,'Record Form'!$B25&lt;='Course list'!$D$401),IFERROR(VLOOKUP(D25,'Course list'!$B$4:$J$999,9,FALSE),""),"")))</f>
        <v/>
      </c>
      <c r="O25" s="35" t="str">
        <f>IF(ISBLANK(M6),"",IF(ISBLANK(D25),"",IF(J25=0,I25,0)))</f>
        <v/>
      </c>
      <c r="P25" s="33" t="str">
        <f>IF(ISBLANK(M7),"",IF(ISBLANK(D25),"",IF(K25=0,I25,0)))</f>
        <v/>
      </c>
      <c r="Q25" s="33" t="str">
        <f>IF(ISBLANK(M8),"",IF(ISBLANK(D25),"",IF(L25=0,I25,0)))</f>
        <v/>
      </c>
      <c r="R25" s="33" t="str">
        <f>IF(ISBLANK(M9),"",IF(ISBLANK(D25),"",IF(M25=0,I25,0)))</f>
        <v/>
      </c>
      <c r="S25" s="34" t="str">
        <f>IF(ISBLANK(M10),"",IF(ISBLANK(D25),"",IF(N25=0,I25,0)))</f>
        <v/>
      </c>
      <c r="T25" s="169"/>
      <c r="U25" s="169"/>
      <c r="V25" s="93"/>
      <c r="W25" s="92">
        <f>IF(ISBLANK(M6),0,IF(ISBLANK(D25),0,IF((LEFT(D25,1)="A"),1,0)))</f>
        <v>0</v>
      </c>
      <c r="X25" s="92">
        <f>IF(ISBLANK(M7),0,IF(ISBLANK(D25),0,IF((FIND("TRA",D25)),1,0)))</f>
        <v>0</v>
      </c>
      <c r="Y25" s="92">
        <f>IF(ISBLANK(M8),0,IF(ISBLANK(D25),0,IF((FIND("TWS",D25)),1,0)))</f>
        <v>0</v>
      </c>
      <c r="Z25" s="92">
        <f>IF(ISBLANK(M9),0,IF(ISBLANK(D25),0,IF((FIND("TC",D25)),1,0)))</f>
        <v>0</v>
      </c>
      <c r="AA25" s="92">
        <f>IF(ISBLANK(M10),0,IF(ISBLANK(D25),0,IF((FIND("CO",D25)),1,0)))</f>
        <v>0</v>
      </c>
      <c r="AB25" s="94" t="str">
        <f>IF(ISBLANK(M6),"",IF(ISBLANK(D25),"",IF(AND($B25&gt;='Course list'!$C$397,'Record Form'!$B25&lt;='Course list'!$D$397),MID(D25,FIND("-",D25)+3,LEN(1)),"")))</f>
        <v/>
      </c>
      <c r="AC25" s="94" t="str">
        <f>IF(ISBLANK(M7),"",IF(ISBLANK(D25),"",IF(AND($B25&gt;='Course list'!$C$398,'Record Form'!$B25&lt;='Course list'!$D$398),MID(D25,FIND("-",D25)+3,LEN(1)),"")))</f>
        <v/>
      </c>
      <c r="AD25" s="94" t="str">
        <f>IF(ISBLANK(M8),"",IF(ISBLANK(D25),"",IF(AND($B25&gt;='Course list'!$C$399,'Record Form'!$B25&lt;='Course list'!$D$399),MID(D25,FIND("-",D25)+3,LEN(1)),"")))</f>
        <v/>
      </c>
      <c r="AE25" s="95" t="str">
        <f>IF(ISBLANK(M9),"",IF(ISBLANK(D25),"",IF(AND($B25&gt;='Course list'!$C$400,'Record Form'!$B25&lt;='Course list'!$D$400),MID(D25,FIND("-",D25)+3,LEN(1)),"")))</f>
        <v/>
      </c>
      <c r="AF25" s="95" t="str">
        <f>IF(ISBLANK(M10),"",IF(ISBLANK(D25),"",IF(AND($B25&gt;='Course list'!$C$401,'Record Form'!$B25&lt;='Course list'!$D$401),MID(D25,FIND("-",D25)+3,LEN(1)),"")))</f>
        <v/>
      </c>
      <c r="AG25" s="89"/>
      <c r="AH25" s="89"/>
      <c r="AI25" s="89"/>
    </row>
    <row r="26" spans="1:35" ht="32.1" customHeight="1">
      <c r="A26" s="35">
        <v>12</v>
      </c>
      <c r="B26" s="107"/>
      <c r="C26" s="107"/>
      <c r="D26" s="108"/>
      <c r="E26" s="243" t="str">
        <f>IFERROR(VLOOKUP(D26,'Course list'!$B$4:$J$999,2,FALSE),"")</f>
        <v/>
      </c>
      <c r="F26" s="244"/>
      <c r="G26" s="226" t="str">
        <f>IFERROR(VLOOKUP(D26,'Course list'!$B$4:$J$999,3,FALSE),"")</f>
        <v/>
      </c>
      <c r="H26" s="227"/>
      <c r="I26" s="34" t="str">
        <f>IFERROR(VLOOKUP(D26,'Course list'!$B$4:$J$999,4,FALSE),"")</f>
        <v/>
      </c>
      <c r="J26" s="32" t="str">
        <f>IF(ISBLANK(M6),"",IF(AND($B26&gt;='Course list'!$C$397,'Record Form'!$B26&lt;='Course list'!$D$397),IFERROR(VLOOKUP(D26,'Course list'!$B$4:$J$999,5,FALSE),""),""))</f>
        <v/>
      </c>
      <c r="K26" s="33" t="str">
        <f>IF(OR(AC26="1",AC26="3"),0,IF(ISBLANK(M7),"",IF(AND($B26&gt;='Course list'!$C$398,'Record Form'!$B26&lt;='Course list'!$D$398),IFERROR(VLOOKUP(D26,'Course list'!$B$4:$J$999,6,FALSE),""),"")))</f>
        <v/>
      </c>
      <c r="L26" s="33" t="str">
        <f>IF(OR(AD26="3",AD26="5",AD6="6"),0,IF(ISBLANK(M8),"",IF(AND($B26&gt;='Course list'!$C$399,'Record Form'!$B26&lt;='Course list'!$D$399),IFERROR(VLOOKUP(D26,'Course list'!$B$4:$J$999,7,FALSE),""),"")))</f>
        <v/>
      </c>
      <c r="M26" s="33" t="str">
        <f>IF(OR(AE26="1",AE26="3",AE26="4",AE26="5"),0,IF(ISBLANK(M9),"",IF(AND($B26&gt;='Course list'!$C$400,'Record Form'!$B26&lt;='Course list'!$D$400),IFERROR(VLOOKUP(D26,'Course list'!$B$4:$J$999,8,FALSE),""),"")))</f>
        <v/>
      </c>
      <c r="N26" s="33" t="str">
        <f>IF(OR(AF26="1",AF26="3",AF26="5",AF26="6"),0,IF(ISBLANK(M10),"",IF(AND($B26&gt;='Course list'!$C$401,'Record Form'!$B26&lt;='Course list'!$D$401),IFERROR(VLOOKUP(D26,'Course list'!$B$4:$J$999,9,FALSE),""),"")))</f>
        <v/>
      </c>
      <c r="O26" s="35" t="str">
        <f>IF(ISBLANK(M6),"",IF(ISBLANK(D26),"",IF(J26=0,I26,0)))</f>
        <v/>
      </c>
      <c r="P26" s="33" t="str">
        <f>IF(ISBLANK(M7),"",IF(ISBLANK(D26),"",IF(K26=0,I26,0)))</f>
        <v/>
      </c>
      <c r="Q26" s="33" t="str">
        <f>IF(ISBLANK(M8),"",IF(ISBLANK(D26),"",IF(L26=0,I26,0)))</f>
        <v/>
      </c>
      <c r="R26" s="33" t="str">
        <f>IF(ISBLANK(M9),"",IF(ISBLANK(D26),"",IF(M26=0,I26,0)))</f>
        <v/>
      </c>
      <c r="S26" s="34" t="str">
        <f>IF(ISBLANK(M10),"",IF(ISBLANK(D26),"",IF(N26=0,I26,0)))</f>
        <v/>
      </c>
      <c r="T26" s="169"/>
      <c r="U26" s="169"/>
      <c r="V26" s="93"/>
      <c r="W26" s="92">
        <f>IF(ISBLANK(M6),0,IF(ISBLANK(D26),0,IF((LEFT(D26,1)="A"),1,0)))</f>
        <v>0</v>
      </c>
      <c r="X26" s="92">
        <f>IF(ISBLANK(M7),0,IF(ISBLANK(D26),0,IF((FIND("TRA",D26)),1,0)))</f>
        <v>0</v>
      </c>
      <c r="Y26" s="92">
        <f>IF(ISBLANK(M8),0,IF(ISBLANK(D26),0,IF((FIND("TWS",D26)),1,0)))</f>
        <v>0</v>
      </c>
      <c r="Z26" s="92">
        <f>IF(ISBLANK(M9),0,IF(ISBLANK(D26),0,IF((FIND("TC",D26)),1,0)))</f>
        <v>0</v>
      </c>
      <c r="AA26" s="92">
        <f>IF(ISBLANK(M10),0,IF(ISBLANK(D26),0,IF((FIND("CO",D26)),1,0)))</f>
        <v>0</v>
      </c>
      <c r="AB26" s="94" t="str">
        <f>IF(ISBLANK(M6),"",IF(ISBLANK(D26),"",IF(AND($B26&gt;='Course list'!$C$397,'Record Form'!$B26&lt;='Course list'!$D$397),MID(D26,FIND("-",D26)+3,LEN(1)),"")))</f>
        <v/>
      </c>
      <c r="AC26" s="94" t="str">
        <f>IF(ISBLANK(M7),"",IF(ISBLANK(D26),"",IF(AND($B26&gt;='Course list'!$C$398,'Record Form'!$B26&lt;='Course list'!$D$398),MID(D26,FIND("-",D26)+3,LEN(1)),"")))</f>
        <v/>
      </c>
      <c r="AD26" s="94" t="str">
        <f>IF(ISBLANK(M8),"",IF(ISBLANK(D26),"",IF(AND($B26&gt;='Course list'!$C$399,'Record Form'!$B26&lt;='Course list'!$D$399),MID(D26,FIND("-",D26)+3,LEN(1)),"")))</f>
        <v/>
      </c>
      <c r="AE26" s="95" t="str">
        <f>IF(ISBLANK(M9),"",IF(ISBLANK(D26),"",IF(AND($B26&gt;='Course list'!$C$400,'Record Form'!$B26&lt;='Course list'!$D$400),MID(D26,FIND("-",D26)+3,LEN(1)),"")))</f>
        <v/>
      </c>
      <c r="AF26" s="95" t="str">
        <f>IF(ISBLANK(M10),"",IF(ISBLANK(D26),"",IF(AND($B26&gt;='Course list'!$C$401,'Record Form'!$B26&lt;='Course list'!$D$401),MID(D26,FIND("-",D26)+3,LEN(1)),"")))</f>
        <v/>
      </c>
      <c r="AG26" s="89"/>
      <c r="AH26" s="89"/>
      <c r="AI26" s="89"/>
    </row>
    <row r="27" spans="1:35" ht="32.1" customHeight="1">
      <c r="A27" s="35">
        <v>13</v>
      </c>
      <c r="B27" s="107"/>
      <c r="C27" s="107"/>
      <c r="D27" s="108"/>
      <c r="E27" s="243" t="str">
        <f>IFERROR(VLOOKUP(D27,'Course list'!$B$4:$J$999,2,FALSE),"")</f>
        <v/>
      </c>
      <c r="F27" s="244"/>
      <c r="G27" s="226" t="str">
        <f>IFERROR(VLOOKUP(D27,'Course list'!$B$4:$J$999,3,FALSE),"")</f>
        <v/>
      </c>
      <c r="H27" s="227"/>
      <c r="I27" s="34" t="str">
        <f>IFERROR(VLOOKUP(D27,'Course list'!$B$4:$J$999,4,FALSE),"")</f>
        <v/>
      </c>
      <c r="J27" s="32" t="str">
        <f>IF(ISBLANK(M6),"",IF(AND($B27&gt;='Course list'!$C$397,'Record Form'!$B27&lt;='Course list'!$D$397),IFERROR(VLOOKUP(D27,'Course list'!$B$4:$J$999,5,FALSE),""),""))</f>
        <v/>
      </c>
      <c r="K27" s="33" t="str">
        <f>IF(OR(AC27="1",AC27="3"),0,IF(ISBLANK(M7),"",IF(AND($B27&gt;='Course list'!$C$398,'Record Form'!$B27&lt;='Course list'!$D$398),IFERROR(VLOOKUP(D27,'Course list'!$B$4:$J$999,6,FALSE),""),"")))</f>
        <v/>
      </c>
      <c r="L27" s="33" t="str">
        <f>IF(OR(AD27="3",AD27="5",AD27="6"),0,IF(ISBLANK(M8),"",IF(AND($B27&gt;='Course list'!$C$399,'Record Form'!$B27&lt;='Course list'!$D$399),IFERROR(VLOOKUP(D27,'Course list'!$B$4:$J$999,7,FALSE),""),"")))</f>
        <v/>
      </c>
      <c r="M27" s="33" t="str">
        <f>IF(OR(AE27="1",AE27="3",AE27="4",AE27="5"),0,IF(ISBLANK(M9),"",IF(AND($B27&gt;='Course list'!$C$400,'Record Form'!$B27&lt;='Course list'!$D$400),IFERROR(VLOOKUP(D27,'Course list'!$B$4:$J$999,8,FALSE),""),"")))</f>
        <v/>
      </c>
      <c r="N27" s="33" t="str">
        <f>IF(OR(AF27="1",AF27="3",AF27="5",AF27="6"),0,IF(ISBLANK(M10),"",IF(AND($B27&gt;='Course list'!$C$401,'Record Form'!$B27&lt;='Course list'!$D$401),IFERROR(VLOOKUP(D27,'Course list'!$B$4:$J$999,9,FALSE),""),"")))</f>
        <v/>
      </c>
      <c r="O27" s="35" t="str">
        <f>IF(ISBLANK(M6),"",IF(ISBLANK(D27),"",IF(J27=0,I27,0)))</f>
        <v/>
      </c>
      <c r="P27" s="33" t="str">
        <f>IF(ISBLANK(M7),"",IF(ISBLANK(D27),"",IF(K27=0,I27,0)))</f>
        <v/>
      </c>
      <c r="Q27" s="33" t="str">
        <f>IF(ISBLANK(M8),"",IF(ISBLANK(D27),"",IF(L27=0,I27,0)))</f>
        <v/>
      </c>
      <c r="R27" s="33" t="str">
        <f>IF(ISBLANK(M90),"",IF(ISBLANK(D27),"",IF(M27=0,I27,0)))</f>
        <v/>
      </c>
      <c r="S27" s="34" t="str">
        <f>IF(ISBLANK(M10),"",IF(ISBLANK(D27),"",IF(N27=0,I27,0)))</f>
        <v/>
      </c>
      <c r="T27" s="169"/>
      <c r="U27" s="169"/>
      <c r="V27" s="93"/>
      <c r="W27" s="92">
        <f>IF(ISBLANK(M6),0,IF(ISBLANK(D27),0,IF((LEFT(D27,1)="A"),1,0)))</f>
        <v>0</v>
      </c>
      <c r="X27" s="92">
        <f>IF(ISBLANK(M7),0,IF(ISBLANK(D27),0,IF((FIND("TRA",D27)),1,0)))</f>
        <v>0</v>
      </c>
      <c r="Y27" s="92">
        <f>IF(ISBLANK(M8),0,IF(ISBLANK(D27),0,IF((FIND("TWS",D27)),1,0)))</f>
        <v>0</v>
      </c>
      <c r="Z27" s="92">
        <f>IF(ISBLANK(M9),0,IF(ISBLANK(D27),0,IF((FIND("TC",D27)),1,0)))</f>
        <v>0</v>
      </c>
      <c r="AA27" s="92">
        <f>IF(ISBLANK(M10),0,IF(ISBLANK(D27),0,IF((FIND("CO",D27)),1,0)))</f>
        <v>0</v>
      </c>
      <c r="AB27" s="94" t="str">
        <f>IF(ISBLANK(M6),"",IF(ISBLANK(D27),"",IF(AND($B27&gt;='Course list'!$C$397,'Record Form'!$B27&lt;='Course list'!$D$397),MID(D27,FIND("-",D27)+3,LEN(1)),"")))</f>
        <v/>
      </c>
      <c r="AC27" s="94" t="str">
        <f>IF(ISBLANK(M7),"",IF(ISBLANK(D27),"",IF(ISBLANK(D27),"",IF(AND($B27&gt;='Course list'!$C$398,'Record Form'!$B27&lt;='Course list'!$D$398),MID(D27,FIND("-",D27)+3,LEN(1)),""))))</f>
        <v/>
      </c>
      <c r="AD27" s="94" t="str">
        <f>IF(ISBLANK(M8),"",IF(ISBLANK(D27),"",IF(AND($B27&gt;='Course list'!$C$399,'Record Form'!$B27&lt;='Course list'!$D$399),MID(D27,FIND("-",D27)+3,LEN(1)),"")))</f>
        <v/>
      </c>
      <c r="AE27" s="95" t="str">
        <f>IF(ISBLANK(M9),"",IF(ISBLANK(D27),"",IF(AND($B27&gt;='Course list'!$C$400,'Record Form'!$B27&lt;='Course list'!$D$400),MID(D27,FIND("-",D27)+3,LEN(1)),"")))</f>
        <v/>
      </c>
      <c r="AF27" s="95" t="str">
        <f>IF(ISBLANK(M10),"",IF(ISBLANK(D27),"",IF(AND($B27&gt;='Course list'!$C$401,'Record Form'!$B27&lt;='Course list'!$D$401),MID(D27,FIND("-",D27)+3,LEN(1)),"")))</f>
        <v/>
      </c>
      <c r="AG27" s="89"/>
      <c r="AH27" s="89"/>
      <c r="AI27" s="89"/>
    </row>
    <row r="28" spans="1:35" ht="32.1" customHeight="1">
      <c r="A28" s="35">
        <v>14</v>
      </c>
      <c r="B28" s="107"/>
      <c r="C28" s="107"/>
      <c r="D28" s="108"/>
      <c r="E28" s="243" t="str">
        <f>IFERROR(VLOOKUP(D28,'Course list'!$B$4:$J$999,2,FALSE),"")</f>
        <v/>
      </c>
      <c r="F28" s="244"/>
      <c r="G28" s="226" t="str">
        <f>IFERROR(VLOOKUP(D28,'Course list'!$B$4:$J$999,3,FALSE),"")</f>
        <v/>
      </c>
      <c r="H28" s="227"/>
      <c r="I28" s="34" t="str">
        <f>IFERROR(VLOOKUP(D28,'Course list'!$B$4:$J$999,4,FALSE),"")</f>
        <v/>
      </c>
      <c r="J28" s="32" t="str">
        <f>IF(ISBLANK(M6),"",IF(AND($B28&gt;='Course list'!$C$397,'Record Form'!$B28&lt;='Course list'!$D$397),IFERROR(VLOOKUP(D28,'Course list'!$B$4:$J$999,5,FALSE),""),""))</f>
        <v/>
      </c>
      <c r="K28" s="33" t="str">
        <f>IF(OR(AC28="1",AC28="3"),0,IF(ISBLANK(M7),"",IF(AND($B28&gt;='Course list'!$C$398,'Record Form'!$B28&lt;='Course list'!$D$398),IFERROR(VLOOKUP(D28,'Course list'!$B$4:$J$999,6,FALSE),""),"")))</f>
        <v/>
      </c>
      <c r="L28" s="33" t="str">
        <f>IF(OR(AD28="3",AD28="5",AD28="6"),0,IF(ISBLANK(M8),"",IF(AND($B28&gt;='Course list'!$C$399,'Record Form'!$B28&lt;='Course list'!$D$399),IFERROR(VLOOKUP(D28,'Course list'!$B$4:$J$999,7,FALSE),""),"")))</f>
        <v/>
      </c>
      <c r="M28" s="33" t="str">
        <f>IF(OR(AE28="1",AE28="3",AE28="4",AE28="5"),0,IF(ISBLANK(M9),"",IF(AND($B28&gt;='Course list'!$C$400,'Record Form'!$B28&lt;='Course list'!$D$400),IFERROR(VLOOKUP(D28,'Course list'!$B$4:$J$999,8,FALSE),""),"")))</f>
        <v/>
      </c>
      <c r="N28" s="33" t="str">
        <f>IF(OR(AF28="1",AF28="3",AF28="5",AF28="6"),0,IF(ISBLANK(M10),"",IF(AND($B28&gt;='Course list'!$C$401,'Record Form'!$B28&lt;='Course list'!$D$401),IFERROR(VLOOKUP(D28,'Course list'!$B$4:$J$999,9,FALSE),""),"")))</f>
        <v/>
      </c>
      <c r="O28" s="35" t="str">
        <f>IF(ISBLANK(M6),"",IF(ISBLANK(D28),"",IF(J28=0,I28,0)))</f>
        <v/>
      </c>
      <c r="P28" s="33" t="str">
        <f>IF(ISBLANK(M7),"",IF(ISBLANK(D28),"",IF(K28=0,I28,0)))</f>
        <v/>
      </c>
      <c r="Q28" s="33" t="str">
        <f>IF(ISBLANK(M8),"",IF(ISBLANK(D28),"",IF(L28=0,I28,0)))</f>
        <v/>
      </c>
      <c r="R28" s="33" t="str">
        <f>IF(ISBLANK(M9),"",IF(ISBLANK(D28),"",IF(M28=0,I28,0)))</f>
        <v/>
      </c>
      <c r="S28" s="34" t="str">
        <f>IF(ISBLANK(M10),"",IF(ISBLANK(D28),"",IF(N28=0,I28,0)))</f>
        <v/>
      </c>
      <c r="T28" s="169"/>
      <c r="U28" s="169"/>
      <c r="V28" s="93"/>
      <c r="W28" s="92">
        <f>IF(ISBLANK(M6),0,IF(ISBLANK(D28),0,IF((LEFT(D28,1)="A"),1,0)))</f>
        <v>0</v>
      </c>
      <c r="X28" s="92">
        <f>IF(ISBLANK(M7),0,IF(ISBLANK(D28),0,IF((FIND("TRA",D28)),1,0)))</f>
        <v>0</v>
      </c>
      <c r="Y28" s="92">
        <f>IF(ISBLANK(M8),0,IF(ISBLANK(D28),0,IF((FIND("TWS",D28)),1,0)))</f>
        <v>0</v>
      </c>
      <c r="Z28" s="92">
        <f>IF(ISBLANK(M9),0,IF(ISBLANK(D28),0,IF((FIND("TC",D28)),1,0)))</f>
        <v>0</v>
      </c>
      <c r="AA28" s="92">
        <f>IF(ISBLANK(M10),0,IF(ISBLANK(D28),0,IF((FIND("CO",D28)),1,0)))</f>
        <v>0</v>
      </c>
      <c r="AB28" s="94" t="str">
        <f>IF(ISBLANK(M6),"",IF(ISBLANK(D28),"",IF(AND($B28&gt;='Course list'!$C$397,'Record Form'!$B28&lt;='Course list'!$D$397),MID(D28,FIND("-",D28)+3,LEN(1)),"")))</f>
        <v/>
      </c>
      <c r="AC28" s="94" t="str">
        <f>IF(ISBLANK(M7),"",IF(ISBLANK(D28),"",IF(AND($B28&gt;='Course list'!$C$398,'Record Form'!$B28&lt;='Course list'!$D$398),MID(D28,FIND("-",D28)+3,LEN(1)),"")))</f>
        <v/>
      </c>
      <c r="AD28" s="94" t="str">
        <f>IF(ISBLANK(M8),"",IF(ISBLANK(D28),"",IF(AND($B28&gt;='Course list'!$C$399,'Record Form'!$B28&lt;='Course list'!$D$399),MID(D28,FIND("-",D28)+3,LEN(1)),"")))</f>
        <v/>
      </c>
      <c r="AE28" s="95" t="str">
        <f>IF(ISBLANK(M9),"",IF(ISBLANK(D28),"",IF(AND($B28&gt;='Course list'!$C$400,'Record Form'!$B28&lt;='Course list'!$D$400),MID(D28,FIND("-",D28)+3,LEN(1)),"")))</f>
        <v/>
      </c>
      <c r="AF28" s="95" t="str">
        <f>IF(ISBLANK(M10),"",IF(ISBLANK(D28),"",IF(AND($B28&gt;='Course list'!$C$401,'Record Form'!$B28&lt;='Course list'!$D$401),MID(D28,FIND("-",D28)+3,LEN(1)),"")))</f>
        <v/>
      </c>
      <c r="AG28" s="89"/>
      <c r="AH28" s="89"/>
      <c r="AI28" s="89"/>
    </row>
    <row r="29" spans="1:35" ht="32.1" customHeight="1">
      <c r="A29" s="35">
        <v>15</v>
      </c>
      <c r="B29" s="107"/>
      <c r="C29" s="107"/>
      <c r="D29" s="108"/>
      <c r="E29" s="243" t="str">
        <f>IFERROR(VLOOKUP(D29,'Course list'!$B$4:$J$999,2,FALSE),"")</f>
        <v/>
      </c>
      <c r="F29" s="244"/>
      <c r="G29" s="226" t="str">
        <f>IFERROR(VLOOKUP(D29,'Course list'!$B$4:$J$999,3,FALSE),"")</f>
        <v/>
      </c>
      <c r="H29" s="227"/>
      <c r="I29" s="34" t="str">
        <f>IFERROR(VLOOKUP(D29,'Course list'!$B$4:$J$999,4,FALSE),"")</f>
        <v/>
      </c>
      <c r="J29" s="32" t="str">
        <f>IF(ISBLANK(M6),"",IF(AND($B29&gt;='Course list'!$C$397,'Record Form'!$B29&lt;='Course list'!$D$397),IFERROR(VLOOKUP(D29,'Course list'!$B$4:$J$999,5,FALSE),""),""))</f>
        <v/>
      </c>
      <c r="K29" s="33" t="str">
        <f>IF(OR(AC29="1",AC29="3"),0,IF(ISBLANK(M7),"",IF(AND($B29&gt;='Course list'!$C$398,'Record Form'!$B29&lt;='Course list'!$D$398),IFERROR(VLOOKUP(D29,'Course list'!$B$4:$J$999,6,FALSE),""),"")))</f>
        <v/>
      </c>
      <c r="L29" s="33" t="str">
        <f>IF(OR(AD29="3",AD29="5",AD29="6"),0,IF(ISBLANK(M8),"",IF(AND($B29&gt;='Course list'!$C$399,'Record Form'!$B29&lt;='Course list'!$D$399),IFERROR(VLOOKUP(D29,'Course list'!$B$4:$J$999,7,FALSE),""),"")))</f>
        <v/>
      </c>
      <c r="M29" s="33" t="str">
        <f>IF(OR(AE29="1",AE29="3",AE29="4",AE29="5"),0,IF(ISBLANK(M9),"",IF(AND($B29&gt;='Course list'!$C$400,'Record Form'!$B29&lt;='Course list'!$D$400),IFERROR(VLOOKUP(D29,'Course list'!$B$4:$J$999,8,FALSE),""),"")))</f>
        <v/>
      </c>
      <c r="N29" s="33" t="str">
        <f>IF(OR(AF29="1",AF29="3",AF29="5",AF29="6"),0,IF(ISBLANK(M10),"",IF(AND($B29&gt;='Course list'!$C$401,'Record Form'!$B29&lt;='Course list'!$D$401),IFERROR(VLOOKUP(D29,'Course list'!$B$4:$J$999,9,FALSE),""),"")))</f>
        <v/>
      </c>
      <c r="O29" s="35" t="str">
        <f>IF(ISBLANK(M6),"",IF(ISBLANK(D29),"",IF(J29=0,I29,0)))</f>
        <v/>
      </c>
      <c r="P29" s="33" t="str">
        <f>IF(ISBLANK(M7),"",IF(ISBLANK(D29),"",IF(K29=0,I29,0)))</f>
        <v/>
      </c>
      <c r="Q29" s="33" t="str">
        <f>IF(ISBLANK(M8),"",IF(ISBLANK(D29),"",IF(L29=0,I29,0)))</f>
        <v/>
      </c>
      <c r="R29" s="33" t="str">
        <f>IF(ISBLANK(M9),"",IF(ISBLANK(D29),"",IF(M29=0,I29,0)))</f>
        <v/>
      </c>
      <c r="S29" s="34" t="str">
        <f>IF(ISBLANK(M10),"",IF(ISBLANK(D29),"",IF(N29=0,I29,0)))</f>
        <v/>
      </c>
      <c r="T29" s="169"/>
      <c r="U29" s="169"/>
      <c r="V29" s="93"/>
      <c r="W29" s="92">
        <f>IF(ISBLANK(M6),0,IF(ISBLANK(D29),0,IF((LEFT(D29,1)="A"),1,0)))</f>
        <v>0</v>
      </c>
      <c r="X29" s="92">
        <f>IF(ISBLANK(M7),0,IF(ISBLANK(D29),0,IF((FIND("TRA",D29)),1,0)))</f>
        <v>0</v>
      </c>
      <c r="Y29" s="92">
        <f>IF(ISBLANK(M8),0,IF(ISBLANK(D29),0,IF((FIND("TWS",D29)),1,0)))</f>
        <v>0</v>
      </c>
      <c r="Z29" s="92">
        <f>IF(ISBLANK(M9),0,IF(ISBLANK(D29),0,IF((FIND("TC",D29)),1,0)))</f>
        <v>0</v>
      </c>
      <c r="AA29" s="92">
        <f>IF(ISBLANK(M10),0,IF(ISBLANK(D29),0,IF((FIND("CO",D29)),1,0)))</f>
        <v>0</v>
      </c>
      <c r="AB29" s="94" t="str">
        <f>IF(ISBLANK(M6),"",IF(ISBLANK(D29),"",IF(AND($B29&gt;='Course list'!$C$397,'Record Form'!$B29&lt;='Course list'!$D$397),MID(D29,FIND("-",D29)+3,LEN(1)),"")))</f>
        <v/>
      </c>
      <c r="AC29" s="94" t="str">
        <f>IF(ISBLANK(M7),"",IF(ISBLANK(D29),"",IF(AND($B29&gt;='Course list'!$C$398,'Record Form'!$B29&lt;='Course list'!$D$398),MID(D29,FIND("-",D29)+3,LEN(1)),"")))</f>
        <v/>
      </c>
      <c r="AD29" s="94" t="str">
        <f>IF(ISBLANK(M8),"",IF(ISBLANK(D29),"",IF(AND($B29&gt;='Course list'!$C$399,'Record Form'!$B29&lt;='Course list'!$D$399),MID(D29,FIND("-",D29)+3,LEN(1)),"")))</f>
        <v/>
      </c>
      <c r="AE29" s="95" t="str">
        <f>IF(ISBLANK(M9),"",IF(ISBLANK(D29),"",IF(AND($B29&gt;='Course list'!$C$400,'Record Form'!$B29&lt;='Course list'!$D$400),MID(D29,FIND("-",D29)+3,LEN(1)),"")))</f>
        <v/>
      </c>
      <c r="AF29" s="95" t="str">
        <f>IF(ISBLANK(M10),"",IF(ISBLANK(D29),"",IF(AND($B29&gt;='Course list'!$C$401,'Record Form'!$B29&lt;='Course list'!$D$401),MID(D29,FIND("-",D29)+3,LEN(1)),"")))</f>
        <v/>
      </c>
      <c r="AG29" s="89"/>
      <c r="AH29" s="89"/>
      <c r="AI29" s="89"/>
    </row>
    <row r="30" spans="1:35" ht="32.1" customHeight="1">
      <c r="A30" s="35">
        <v>16</v>
      </c>
      <c r="B30" s="109"/>
      <c r="C30" s="107"/>
      <c r="D30" s="108"/>
      <c r="E30" s="243" t="str">
        <f>IFERROR(VLOOKUP(D30,'Course list'!$B$4:$J$999,2,FALSE),"")</f>
        <v/>
      </c>
      <c r="F30" s="244"/>
      <c r="G30" s="226" t="str">
        <f>IFERROR(VLOOKUP(D30,'Course list'!$B$4:$J$999,3,FALSE),"")</f>
        <v/>
      </c>
      <c r="H30" s="227"/>
      <c r="I30" s="34" t="str">
        <f>IFERROR(VLOOKUP(D30,'Course list'!$B$4:$J$999,4,FALSE),"")</f>
        <v/>
      </c>
      <c r="J30" s="32" t="str">
        <f>IF(ISBLANK(M6),"",IF(AND($B30&gt;='Course list'!$C$397,'Record Form'!$B30&lt;='Course list'!$D$397),IFERROR(VLOOKUP(D30,'Course list'!$B$4:$J$999,5,FALSE),""),""))</f>
        <v/>
      </c>
      <c r="K30" s="33" t="str">
        <f>IF(OR(AC30="1",AC30="3"),0,IF(ISBLANK(M7),"",IF(AND($B30&gt;='Course list'!$C$398,'Record Form'!$B30&lt;='Course list'!$D$398),IFERROR(VLOOKUP(D30,'Course list'!$B$4:$J$999,6,FALSE),""),"")))</f>
        <v/>
      </c>
      <c r="L30" s="33" t="str">
        <f>IF(OR(AD30="3",AD30="5",AD30="6"),0,IF(ISBLANK(M8),"",IF(AND($B30&gt;='Course list'!$C$399,'Record Form'!$B30&lt;='Course list'!$D$399),IFERROR(VLOOKUP(D30,'Course list'!$B$4:$J$999,7,FALSE),""),"")))</f>
        <v/>
      </c>
      <c r="M30" s="33" t="str">
        <f>IF(OR(AE30="1",AE30="3",AE30="4",AE30="5"),0,IF(ISBLANK(M9),"",IF(AND($B30&gt;='Course list'!$C$400,'Record Form'!$B30&lt;='Course list'!$D$400),IFERROR(VLOOKUP(D30,'Course list'!$B$4:$J$999,8,FALSE),""),"")))</f>
        <v/>
      </c>
      <c r="N30" s="33" t="str">
        <f>IF(OR(AF30="1",AF30="3",AF30="5",AF30="6"),0,IF(ISBLANK(M10),"",IF(AND($B30&gt;='Course list'!$C$401,'Record Form'!$B30&lt;='Course list'!$D$401),IFERROR(VLOOKUP(D30,'Course list'!$B$4:$J$999,9,FALSE),""),"")))</f>
        <v/>
      </c>
      <c r="O30" s="35" t="str">
        <f>IF(ISBLANK(M6),"",IF(ISBLANK(D30),"",IF(J30=0,I30,0)))</f>
        <v/>
      </c>
      <c r="P30" s="33" t="str">
        <f>IF(ISBLANK(M7),"",IF(ISBLANK(D30),"",IF(K30=0,I30,0)))</f>
        <v/>
      </c>
      <c r="Q30" s="33" t="str">
        <f>IF(ISBLANK(M8),"",IF(ISBLANK(D30),"",IF(L30=0,I30,0)))</f>
        <v/>
      </c>
      <c r="R30" s="33" t="str">
        <f>IF(ISBLANK(M9),"",IF(ISBLANK(D30),"",IF(M30=0,I30,0)))</f>
        <v/>
      </c>
      <c r="S30" s="34" t="str">
        <f>IF(ISBLANK(M10),"",IF(ISBLANK(D30),"",IF(N30=0,I30,0)))</f>
        <v/>
      </c>
      <c r="T30" s="169"/>
      <c r="U30" s="169"/>
      <c r="V30" s="93"/>
      <c r="W30" s="92">
        <f>IF(ISBLANK(M6),0,IF(ISBLANK(D30),0,IF((LEFT(D30,1)="A"),1,0)))</f>
        <v>0</v>
      </c>
      <c r="X30" s="92">
        <f>IF(ISBLANK(M72),0,IF(ISBLANK(D30),0,IF((FIND("TRA",D30)),1,0)))</f>
        <v>0</v>
      </c>
      <c r="Y30" s="92">
        <f>IF(ISBLANK(M8),0,IF(ISBLANK(D30),0,IF((FIND("TWS",D30)),1,0)))</f>
        <v>0</v>
      </c>
      <c r="Z30" s="92">
        <f>IF(ISBLANK(M9),0,IF(ISBLANK(D30),0,IF((FIND("TC",D30)),1,0)))</f>
        <v>0</v>
      </c>
      <c r="AA30" s="92">
        <f>IF(ISBLANK(M10),0,IF(ISBLANK(D30),0,IF((FIND("CO",D30)),1,0)))</f>
        <v>0</v>
      </c>
      <c r="AB30" s="94" t="str">
        <f>IF(ISBLANK(M6),"",IF(ISBLANK(D30),"",IF(AND($B30&gt;='Course list'!$C$397,'Record Form'!$B30&lt;='Course list'!$D$397),MID(D30,FIND("-",D30)+3,LEN(1)),"")))</f>
        <v/>
      </c>
      <c r="AC30" s="94" t="str">
        <f>IF(ISBLANK(M7),"",IF(ISBLANK(D30),"",IF(AND($B30&gt;='Course list'!$C$398,'Record Form'!$B30&lt;='Course list'!$D$398),MID(D30,FIND("-",D30)+3,LEN(1)),"")))</f>
        <v/>
      </c>
      <c r="AD30" s="94" t="str">
        <f>IF(ISBLANK(M8),"",IF(ISBLANK(D30),"",IF(AND($B30&gt;='Course list'!$C$399,'Record Form'!$B30&lt;='Course list'!$D$399),MID(D30,FIND("-",D30)+3,LEN(1)),"")))</f>
        <v/>
      </c>
      <c r="AE30" s="95" t="str">
        <f>IF(ISBLANK(M9),"",IF(ISBLANK(D30),"",IF(AND($B30&gt;='Course list'!$C$400,'Record Form'!$B30&lt;='Course list'!$D$400),MID(D30,FIND("-",D30)+3,LEN(1)),"")))</f>
        <v/>
      </c>
      <c r="AF30" s="95" t="str">
        <f>IF(ISBLANK(M10),"",IF(ISBLANK(D30),"",IF(AND($B30&gt;='Course list'!$C$401,'Record Form'!$B30&lt;='Course list'!$D$401),MID(D30,FIND("-",D30)+3,LEN(1)),"")))</f>
        <v/>
      </c>
      <c r="AG30" s="89"/>
      <c r="AH30" s="89"/>
      <c r="AI30" s="89"/>
    </row>
    <row r="31" spans="1:35" ht="32.1" customHeight="1">
      <c r="A31" s="35">
        <v>17</v>
      </c>
      <c r="B31" s="109"/>
      <c r="C31" s="107"/>
      <c r="D31" s="108"/>
      <c r="E31" s="243" t="str">
        <f>IFERROR(VLOOKUP(D31,'Course list'!$B$4:$J$999,2,FALSE),"")</f>
        <v/>
      </c>
      <c r="F31" s="244"/>
      <c r="G31" s="226" t="str">
        <f>IFERROR(VLOOKUP(D31,'Course list'!$B$4:$J$999,3,FALSE),"")</f>
        <v/>
      </c>
      <c r="H31" s="227"/>
      <c r="I31" s="34" t="str">
        <f>IFERROR(VLOOKUP(D31,'Course list'!$B$4:$J$999,4,FALSE),"")</f>
        <v/>
      </c>
      <c r="J31" s="32" t="str">
        <f>IF(ISBLANK(M6),"",IF(AND($B31&gt;='Course list'!$C$397,'Record Form'!$B31&lt;='Course list'!$D$397),IFERROR(VLOOKUP(D31,'Course list'!$B$4:$J$999,5,FALSE),""),""))</f>
        <v/>
      </c>
      <c r="K31" s="33" t="str">
        <f>IF(OR(AC31="1",AC31="3"),0,IF(ISBLANK(M7),"",IF(AND($B31&gt;='Course list'!$C$398,'Record Form'!$B31&lt;='Course list'!$D$398),IFERROR(VLOOKUP(D31,'Course list'!$B$4:$J$999,6,FALSE),""),"")))</f>
        <v/>
      </c>
      <c r="L31" s="33" t="str">
        <f>IF(OR(AD31="3",AD31="5",AD31="6"),0,IF(ISBLANK(M8),"",IF(AND($B31&gt;='Course list'!$C$399,'Record Form'!$B31&lt;='Course list'!$D$399),IFERROR(VLOOKUP(D31,'Course list'!$B$4:$J$999,7,FALSE),""),"")))</f>
        <v/>
      </c>
      <c r="M31" s="33" t="str">
        <f>IF(OR(AE31="1",AE31="3",AE31="4",AE31="5"),0,IF(ISBLANK(M9),"",IF(AND($B31&gt;='Course list'!$C$400,'Record Form'!$B31&lt;='Course list'!$D$400),IFERROR(VLOOKUP(D31,'Course list'!$B$4:$J$999,8,FALSE),""),"")))</f>
        <v/>
      </c>
      <c r="N31" s="33" t="str">
        <f>IF(OR(AF31="1",AF31="3",AF31="5",AF31="6"),0,IF(ISBLANK(M10),"",IF(AND($B31&gt;='Course list'!$C$401,'Record Form'!$B31&lt;='Course list'!$D$401),IFERROR(VLOOKUP(D31,'Course list'!$B$4:$J$999,9,FALSE),""),"")))</f>
        <v/>
      </c>
      <c r="O31" s="35" t="str">
        <f>IF(ISBLANK(M6),"",IF(ISBLANK(D31),"",IF(J31=0,I31,0)))</f>
        <v/>
      </c>
      <c r="P31" s="33" t="str">
        <f>IF(ISBLANK(M7),"",IF(ISBLANK(D31),"",IF(K31=0,I31,0)))</f>
        <v/>
      </c>
      <c r="Q31" s="33" t="str">
        <f>IF(ISBLANK(M8),"",IF(ISBLANK(D31),"",IF(L31=0,I31,0)))</f>
        <v/>
      </c>
      <c r="R31" s="33" t="str">
        <f>IF(ISBLANK(M9),"",IF(ISBLANK(D31),"",IF(M31=0,I31,0)))</f>
        <v/>
      </c>
      <c r="S31" s="34" t="str">
        <f>IF(ISBLANK(M10),"",IF(ISBLANK(D31),"",IF(N31=0,I31,0)))</f>
        <v/>
      </c>
      <c r="T31" s="169"/>
      <c r="U31" s="169"/>
      <c r="V31" s="93"/>
      <c r="W31" s="92">
        <f>IF(ISBLANK(M6),0,IF(ISBLANK(D31),0,IF((LEFT(D31,1)="A"),1,0)))</f>
        <v>0</v>
      </c>
      <c r="X31" s="92">
        <f>IF(ISBLANK(M7),0,IF(ISBLANK(D31),0,IF((FIND("TRA",D31)),1,0)))</f>
        <v>0</v>
      </c>
      <c r="Y31" s="92">
        <f>IF(ISBLANK(M8),0,IF(ISBLANK(D31),0,IF((FIND("TWS",D31)),1,0)))</f>
        <v>0</v>
      </c>
      <c r="Z31" s="92">
        <f>IF(ISBLANK(M9),0,IF(ISBLANK(D31),0,IF((FIND("TC",D31)),1,0)))</f>
        <v>0</v>
      </c>
      <c r="AA31" s="92">
        <f>IF(ISBLANK(M10),0,IF(ISBLANK(D31),0,IF((FIND("CO",D31)),1,0)))</f>
        <v>0</v>
      </c>
      <c r="AB31" s="94" t="str">
        <f>IF(ISBLANK(M6),"",IF(ISBLANK(D31),"",IF(AND($B31&gt;='Course list'!$C$397,'Record Form'!$B31&lt;='Course list'!$D$397),MID(D31,FIND("-",D31)+3,LEN(1)),"")))</f>
        <v/>
      </c>
      <c r="AC31" s="94" t="str">
        <f>IF(ISBLANK(M7),"",IF(ISBLANK(D31),"",IF(AND($B31&gt;='Course list'!$C$398,'Record Form'!$B31&lt;='Course list'!$D$398),MID(D31,FIND("-",D31)+3,LEN(1)),"")))</f>
        <v/>
      </c>
      <c r="AD31" s="94" t="str">
        <f>IF(ISBLANK(M8),"",IF(ISBLANK(D31),"",IF(AND($B31&gt;='Course list'!$C$399,'Record Form'!$B31&lt;='Course list'!$D$399),MID(D31,FIND("-",D31)+3,LEN(1)),"")))</f>
        <v/>
      </c>
      <c r="AE31" s="95" t="str">
        <f>IF(ISBLANK(M9),"",IF(ISBLANK(D31),"",IF(AND($B31&gt;='Course list'!$C$400,'Record Form'!$B31&lt;='Course list'!$D$400),MID(D31,FIND("-",D31)+3,LEN(1)),"")))</f>
        <v/>
      </c>
      <c r="AF31" s="95" t="str">
        <f>IF(ISBLANK(M10),"",IF(ISBLANK(D31),"",IF(AND($B31&gt;='Course list'!$C$401,'Record Form'!$B31&lt;='Course list'!$D$401),MID(D31,FIND("-",D31)+3,LEN(1)),"")))</f>
        <v/>
      </c>
      <c r="AG31" s="89"/>
      <c r="AH31" s="89"/>
      <c r="AI31" s="89"/>
    </row>
    <row r="32" spans="1:35" ht="32.1" customHeight="1">
      <c r="A32" s="35">
        <v>18</v>
      </c>
      <c r="B32" s="109"/>
      <c r="C32" s="107"/>
      <c r="D32" s="108"/>
      <c r="E32" s="243" t="str">
        <f>IFERROR(VLOOKUP(D32,'Course list'!$B$4:$J$999,2,FALSE),"")</f>
        <v/>
      </c>
      <c r="F32" s="244"/>
      <c r="G32" s="226" t="str">
        <f>IFERROR(VLOOKUP(D32,'Course list'!$B$4:$J$999,3,FALSE),"")</f>
        <v/>
      </c>
      <c r="H32" s="227"/>
      <c r="I32" s="34" t="str">
        <f>IFERROR(VLOOKUP(D32,'Course list'!$B$4:$J$999,4,FALSE),"")</f>
        <v/>
      </c>
      <c r="J32" s="32" t="str">
        <f>IF(ISBLANK(M6),"",IF(AND($B32&gt;='Course list'!$C$397,'Record Form'!$B32&lt;='Course list'!$D$397),IFERROR(VLOOKUP(D32,'Course list'!$B$4:$J$999,5,FALSE),""),""))</f>
        <v/>
      </c>
      <c r="K32" s="33" t="str">
        <f>IF(OR(AC32="1",AC32="3"),0,IF(ISBLANK(M7),"",IF(AND($B32&gt;='Course list'!$C$398,'Record Form'!$B32&lt;='Course list'!$D$398),IFERROR(VLOOKUP(D32,'Course list'!$B$4:$J$999,6,FALSE),""),"")))</f>
        <v/>
      </c>
      <c r="L32" s="33" t="str">
        <f>IF(OR(AD32="3",AD32="5",AD32="6"),0,IF(ISBLANK(M8),"",IF(AND($B32&gt;='Course list'!$C$399,'Record Form'!$B32&lt;='Course list'!$D$399),IFERROR(VLOOKUP(D32,'Course list'!$B$4:$J$999,7,FALSE),""),"")))</f>
        <v/>
      </c>
      <c r="M32" s="33" t="str">
        <f>IF(OR(AE32="1",AE32="3",AE32="4",AE32="5"),0,IF(ISBLANK(M9),"",IF(AND($B32&gt;='Course list'!$C$400,'Record Form'!$B32&lt;='Course list'!$D$400),IFERROR(VLOOKUP(D32,'Course list'!$B$4:$J$999,8,FALSE),""),"")))</f>
        <v/>
      </c>
      <c r="N32" s="33" t="str">
        <f>IF(OR(AF32="1",AF32="3",AF32="5",AF32="6"),0,IF(ISBLANK(M10),"",IF(AND($B32&gt;='Course list'!$C$401,'Record Form'!$B32&lt;='Course list'!$D$401),IFERROR(VLOOKUP(D32,'Course list'!$B$4:$J$999,9,FALSE),""),"")))</f>
        <v/>
      </c>
      <c r="O32" s="35" t="str">
        <f>IF(ISBLANK(M6),"",IF(ISBLANK(D32),"",IF(J32=0,I32,0)))</f>
        <v/>
      </c>
      <c r="P32" s="33" t="str">
        <f>IF(ISBLANK(M7),"",IF(ISBLANK(D32),"",IF(K32=0,I32,0)))</f>
        <v/>
      </c>
      <c r="Q32" s="33" t="str">
        <f>IF(ISBLANK(M8),"",IF(ISBLANK(D32),"",IF(L32=0,I32,0)))</f>
        <v/>
      </c>
      <c r="R32" s="33" t="str">
        <f>IF(ISBLANK(M9),"",IF(ISBLANK(D32),"",IF(M32=0,I32,0)))</f>
        <v/>
      </c>
      <c r="S32" s="34" t="str">
        <f>IF(ISBLANK(M10),"",IF(ISBLANK(D32),"",IF(N32=0,I32,0)))</f>
        <v/>
      </c>
      <c r="T32" s="169"/>
      <c r="U32" s="169"/>
      <c r="V32" s="93"/>
      <c r="W32" s="92">
        <f>IF(ISBLANK(M6),0,IF(ISBLANK(D32),0,IF((LEFT(D32,1)="A"),1,0)))</f>
        <v>0</v>
      </c>
      <c r="X32" s="92">
        <f>IF(ISBLANK(M7),0,IF(ISBLANK(D32),0,IF((FIND("TRA",D32)),1,0)))</f>
        <v>0</v>
      </c>
      <c r="Y32" s="92">
        <f>IF(ISBLANK(M8),0,IF(ISBLANK(D32),0,IF((FIND("TWS",D32)),1,0)))</f>
        <v>0</v>
      </c>
      <c r="Z32" s="92">
        <f>IF(ISBLANK(M9),0,IF(ISBLANK(D32),0,IF((FIND("TC",D32)),1,0)))</f>
        <v>0</v>
      </c>
      <c r="AA32" s="92">
        <f>IF(ISBLANK(M10),0,IF(ISBLANK(D32),0,IF((FIND("CO",D32)),1,0)))</f>
        <v>0</v>
      </c>
      <c r="AB32" s="94" t="str">
        <f>IF(ISBLANK(M6),"",IF(ISBLANK(D32),"",IF(AND($B32&gt;='Course list'!$C$397,'Record Form'!$B32&lt;='Course list'!$D$397),MID(D32,FIND("-",D32)+3,LEN(1)),"")))</f>
        <v/>
      </c>
      <c r="AC32" s="94" t="str">
        <f>IF(ISBLANK(M7),"",IF(ISBLANK(D32),"",IF(AND($B32&gt;='Course list'!$C$398,'Record Form'!$B32&lt;='Course list'!$D$398),MID(D32,FIND("-",D32)+3,LEN(1)),"")))</f>
        <v/>
      </c>
      <c r="AD32" s="94" t="str">
        <f>IF(ISBLANK(M8),"",IF(ISBLANK(D32),"",IF(AND($B32&gt;='Course list'!$C$399,'Record Form'!$B32&lt;='Course list'!$D$399),MID(D32,FIND("-",D32)+3,LEN(1)),"")))</f>
        <v/>
      </c>
      <c r="AE32" s="95" t="str">
        <f>IF(ISBLANK(M9),"",IF(ISBLANK(D32),"",IF(AND($B32&gt;='Course list'!$C$400,'Record Form'!$B32&lt;='Course list'!$D$400),MID(D32,FIND("-",D32)+3,LEN(1)),"")))</f>
        <v/>
      </c>
      <c r="AF32" s="95" t="str">
        <f>IF(ISBLANK(M10),"",IF(ISBLANK(D32),"",IF(AND($B32&gt;='Course list'!$C$401,'Record Form'!$B32&lt;='Course list'!$D$401),MID(D32,FIND("-",D32)+3,LEN(1)),"")))</f>
        <v/>
      </c>
      <c r="AG32" s="89"/>
      <c r="AH32" s="89"/>
      <c r="AI32" s="89"/>
    </row>
    <row r="33" spans="1:35" ht="32.1" customHeight="1">
      <c r="A33" s="35">
        <v>19</v>
      </c>
      <c r="B33" s="109"/>
      <c r="C33" s="107"/>
      <c r="D33" s="108"/>
      <c r="E33" s="243" t="str">
        <f>IFERROR(VLOOKUP(D33,'Course list'!$B$4:$J$999,2,FALSE),"")</f>
        <v/>
      </c>
      <c r="F33" s="244"/>
      <c r="G33" s="226" t="str">
        <f>IFERROR(VLOOKUP(D33,'Course list'!$B$4:$J$999,3,FALSE),"")</f>
        <v/>
      </c>
      <c r="H33" s="227"/>
      <c r="I33" s="34" t="str">
        <f>IFERROR(VLOOKUP(D33,'Course list'!$B$4:$J$999,4,FALSE),"")</f>
        <v/>
      </c>
      <c r="J33" s="32" t="str">
        <f>IF(ISBLANK(M6),"",IF(AND($B33&gt;='Course list'!$C$397,'Record Form'!$B33&lt;='Course list'!$D$397),IFERROR(VLOOKUP(D33,'Course list'!$B$4:$J$999,5,FALSE),""),""))</f>
        <v/>
      </c>
      <c r="K33" s="33" t="str">
        <f>IF(OR(AC33="1",AC33="3"),0,IF(ISBLANK(M7),"",IF(AND($B33&gt;='Course list'!$C$398,'Record Form'!$B33&lt;='Course list'!$D$398),IFERROR(VLOOKUP(D33,'Course list'!$B$4:$J$999,6,FALSE),""),"")))</f>
        <v/>
      </c>
      <c r="L33" s="33" t="str">
        <f>IF(OR(AD33="3",AD33="5",AD33="6"),0,IF(ISBLANK(M8),"",IF(AND($B33&gt;='Course list'!$C$399,'Record Form'!$B33&lt;='Course list'!$D$399),IFERROR(VLOOKUP(D33,'Course list'!$B$4:$J$999,7,FALSE),""),"")))</f>
        <v/>
      </c>
      <c r="M33" s="33" t="str">
        <f>IF(OR(AE33="1",AE33="3",AE33="4",AE33="5"),0,IF(ISBLANK(M9),"",IF(AND($B33&gt;='Course list'!$C$400,'Record Form'!$B33&lt;='Course list'!$D$400),IFERROR(VLOOKUP(D33,'Course list'!$B$4:$J$999,8,FALSE),""),"")))</f>
        <v/>
      </c>
      <c r="N33" s="33" t="str">
        <f>IF(OR(AF33="1",AF33="3",AF33="5",AF33="6"),0,IF(ISBLANK(M10),"",IF(AND($B33&gt;='Course list'!$C$401,'Record Form'!$B33&lt;='Course list'!$D$401),IFERROR(VLOOKUP(D33,'Course list'!$B$4:$J$999,9,FALSE),""),"")))</f>
        <v/>
      </c>
      <c r="O33" s="35" t="str">
        <f>IF(ISBLANK(M26),"",IF(ISBLANK(D33),"",IF(J33=0,I33,0)))</f>
        <v/>
      </c>
      <c r="P33" s="33" t="str">
        <f>IF(ISBLANK(M7),"",IF(ISBLANK(D33),"",IF(K33=0,I33,0)))</f>
        <v/>
      </c>
      <c r="Q33" s="33" t="str">
        <f>IF(ISBLANK(M8),"",IF(ISBLANK(D33),"",IF(L33=0,I33,0)))</f>
        <v/>
      </c>
      <c r="R33" s="33" t="str">
        <f>IF(ISBLANK(M9),"",IF(ISBLANK(D33),"",IF(M33=0,I33,0)))</f>
        <v/>
      </c>
      <c r="S33" s="34" t="str">
        <f>IF(ISBLANK(M10),"",IF(ISBLANK(D33),"",IF(N33=0,I33,0)))</f>
        <v/>
      </c>
      <c r="T33" s="169"/>
      <c r="U33" s="169"/>
      <c r="V33" s="93"/>
      <c r="W33" s="92">
        <f>IF(ISBLANK(M6),0,IF(ISBLANK(D33),0,IF((LEFT(D33,1)="A"),1,0)))</f>
        <v>0</v>
      </c>
      <c r="X33" s="92">
        <f>IF(ISBLANK(M7),0,IF(ISBLANK(D33),0,IF((FIND("TRA",D33)),1,0)))</f>
        <v>0</v>
      </c>
      <c r="Y33" s="92">
        <f>IF(ISBLANK(M8),0,IF(ISBLANK(D33),0,IF((FIND("TWS",D33)),1,0)))</f>
        <v>0</v>
      </c>
      <c r="Z33" s="92">
        <f>IF(ISBLANK(M9),0,IF(ISBLANK(D33),0,IF((FIND("TC",D33)),1,0)))</f>
        <v>0</v>
      </c>
      <c r="AA33" s="92">
        <f>IF(ISBLANK(M10),0,IF(ISBLANK(D33),0,IF((FIND("CO",D33)),1,0)))</f>
        <v>0</v>
      </c>
      <c r="AB33" s="94" t="str">
        <f>IF(ISBLANK(M6),"",IF(ISBLANK(D33),"",IF(AND($B33&gt;='Course list'!$C$397,'Record Form'!$B33&lt;='Course list'!$D$397),MID(D33,FIND("-",D33)+3,LEN(1)),"")))</f>
        <v/>
      </c>
      <c r="AC33" s="94" t="str">
        <f>IF(ISBLANK(M7),"",IF(ISBLANK(D33),"",IF(AND($B33&gt;='Course list'!$C$398,'Record Form'!$B33&lt;='Course list'!$D$398),MID(D33,FIND("-",D33)+3,LEN(1)),"")))</f>
        <v/>
      </c>
      <c r="AD33" s="94" t="str">
        <f>IF(ISBLANK(M8),"",IF(ISBLANK(D33),"",IF(AND($B33&gt;='Course list'!$C$399,'Record Form'!$B33&lt;='Course list'!$D$399),MID(D33,FIND("-",D33)+3,LEN(1)),"")))</f>
        <v/>
      </c>
      <c r="AE33" s="95" t="str">
        <f>IF(ISBLANK(M9),"",IF(ISBLANK(D33),"",IF(AND($B33&gt;='Course list'!$C$400,'Record Form'!$B33&lt;='Course list'!$D$400),MID(D33,FIND("-",D33)+3,LEN(1)),"")))</f>
        <v/>
      </c>
      <c r="AF33" s="95" t="str">
        <f>IF(ISBLANK(M10),"",IF(ISBLANK(D33),"",IF(AND($B33&gt;='Course list'!$C$401,'Record Form'!$B33&lt;='Course list'!$D$401),MID(D33,FIND("-",D33)+3,LEN(1)),"")))</f>
        <v/>
      </c>
      <c r="AG33" s="89"/>
      <c r="AH33" s="89"/>
      <c r="AI33" s="89"/>
    </row>
    <row r="34" spans="1:35" ht="32.1" customHeight="1" thickBot="1">
      <c r="A34" s="134">
        <v>20</v>
      </c>
      <c r="B34" s="135"/>
      <c r="C34" s="136"/>
      <c r="D34" s="137"/>
      <c r="E34" s="273" t="str">
        <f>IFERROR(VLOOKUP(D34,'Course list'!$B$4:$J$999,2,FALSE),"")</f>
        <v/>
      </c>
      <c r="F34" s="274"/>
      <c r="G34" s="276" t="str">
        <f>IFERROR(VLOOKUP(D34,'Course list'!$B$4:$J$999,3,FALSE),"")</f>
        <v/>
      </c>
      <c r="H34" s="277"/>
      <c r="I34" s="138" t="str">
        <f>IFERROR(VLOOKUP(D34,'Course list'!$B$4:$J$999,4,FALSE),"")</f>
        <v/>
      </c>
      <c r="J34" s="139" t="str">
        <f>IF(ISBLANK(M6),"",IF(AND($B34&gt;='Course list'!$C$397,'Record Form'!$B34&lt;='Course list'!$D$397),IFERROR(VLOOKUP(D34,'Course list'!$B$4:$J$999,5,FALSE),""),""))</f>
        <v/>
      </c>
      <c r="K34" s="140" t="str">
        <f>IF(OR(AC34="1",AC34="3"),0,IF(ISBLANK(M7),"",IF(AND($B34&gt;='Course list'!$C$398,'Record Form'!$B34&lt;='Course list'!$D$398),IFERROR(VLOOKUP(D34,'Course list'!$B$4:$J$999,6,FALSE),""),"")))</f>
        <v/>
      </c>
      <c r="L34" s="140" t="str">
        <f>IF(OR(AD34="3",AD34="5",AD34="6"),0,IF(ISBLANK(M8),"",IF(AND($B34&gt;='Course list'!$C$399,'Record Form'!$B34&lt;='Course list'!$D$399),IFERROR(VLOOKUP(D34,'Course list'!$B$4:$J$999,7,FALSE),""),"")))</f>
        <v/>
      </c>
      <c r="M34" s="140" t="str">
        <f>IF(OR(AE34="1",AE34="3",AE34="4",AE34="5"),0,IF(ISBLANK(M9),"",IF(AND($B34&gt;='Course list'!$C$400,'Record Form'!$B34&lt;='Course list'!$D$400),IFERROR(VLOOKUP(D34,'Course list'!$B$4:$J$999,8,FALSE),""),"")))</f>
        <v/>
      </c>
      <c r="N34" s="140" t="str">
        <f>IF(OR(AF34="1",AF34="3",AF34="5",AF34="6"),0,IF(ISBLANK(M10),"",IF(AND($B34&gt;='Course list'!$C$401,'Record Form'!$B34&lt;='Course list'!$D$401),IFERROR(VLOOKUP(D34,'Course list'!$B$4:$J$999,9,FALSE),""),"")))</f>
        <v/>
      </c>
      <c r="O34" s="35" t="str">
        <f>IF(ISBLANK(M6),"",IF(ISBLANK(D34),"",IF(J34=0,I34,0)))</f>
        <v/>
      </c>
      <c r="P34" s="33" t="str">
        <f>IF(ISBLANK(M7),"",IF(ISBLANK(D34),"",IF(K34=0,I34,0)))</f>
        <v/>
      </c>
      <c r="Q34" s="33" t="str">
        <f>IF(ISBLANK(M8),"",IF(ISBLANK(D34),"",IF(L34=0,I34,0)))</f>
        <v/>
      </c>
      <c r="R34" s="33" t="str">
        <f>IF(ISBLANK(M9),"",IF(ISBLANK(D34),"",IF(M34=0,I34,0)))</f>
        <v/>
      </c>
      <c r="S34" s="34" t="str">
        <f>IF(ISBLANK(M10),"",IF(ISBLANK(D34),"",IF(N34=0,I34,0)))</f>
        <v/>
      </c>
      <c r="T34" s="169"/>
      <c r="U34" s="169"/>
      <c r="V34" s="96"/>
      <c r="W34" s="92">
        <f>IF(ISBLANK(M6),0,IF(ISBLANK(D34),0,IF((LEFT(D34,1)="A"),1,0)))</f>
        <v>0</v>
      </c>
      <c r="X34" s="92">
        <f>IF(ISBLANK(M7),0,IF(ISBLANK(D34),0,IF((FIND("TRA",D34)),1,0)))</f>
        <v>0</v>
      </c>
      <c r="Y34" s="92">
        <f>IF(ISBLANK(M8),0,IF(ISBLANK(D34),0,IF((FIND("TWS",D34)),1,0)))</f>
        <v>0</v>
      </c>
      <c r="Z34" s="92">
        <f>IF(ISBLANK(M9),0,IF(ISBLANK(D34),0,IF((FIND("TC",D34)),1,0)))</f>
        <v>0</v>
      </c>
      <c r="AA34" s="92">
        <f>IF(ISBLANK(M10),0,IF(ISBLANK(D34),0,IF((FIND("CO",D34)),1,0)))</f>
        <v>0</v>
      </c>
      <c r="AB34" s="94" t="str">
        <f>IF(ISBLANK(M6),"",IF(ISBLANK(D34),"",IF(AND($B34&gt;='Course list'!$C$397,'Record Form'!$B34&lt;='Course list'!$D$397),MID(D34,FIND("-",D34)+3,LEN(1)),"")))</f>
        <v/>
      </c>
      <c r="AC34" s="94" t="str">
        <f>IF(ISBLANK(M7),"",IF(ISBLANK(D34),"",IF(AND($B34&gt;='Course list'!$C$398,'Record Form'!$B34&lt;='Course list'!$D$398),MID(D34,FIND("-",D34)+3,LEN(1)),"")))</f>
        <v/>
      </c>
      <c r="AD34" s="94" t="str">
        <f>IF(ISBLANK(M8),"",IF(ISBLANK(D34),"",IF(AND($B34&gt;='Course list'!$C$399,'Record Form'!$B34&lt;='Course list'!$D$399),MID(D34,FIND("-",D34)+3,LEN(1)),"")))</f>
        <v/>
      </c>
      <c r="AE34" s="95" t="str">
        <f>IF(ISBLANK(M9),"",IF(ISBLANK(D34),"",IF(AND($B34&gt;='Course list'!$C$400,'Record Form'!$B34&lt;='Course list'!$D$400),MID(D34,FIND("-",D34)+3,LEN(1)),"")))</f>
        <v/>
      </c>
      <c r="AF34" s="95" t="str">
        <f>IF(ISBLANK(M10),"",IF(ISBLANK(D34),"",IF(AND($B34&gt;='Course list'!$C$401,'Record Form'!$B34&lt;='Course list'!$D$401),MID(D34,FIND("-",D34)+3,LEN(1)),"")))</f>
        <v/>
      </c>
      <c r="AG34" s="89"/>
      <c r="AH34" s="89"/>
      <c r="AI34" s="89"/>
    </row>
    <row r="35" spans="1:35" s="158" customFormat="1" ht="38.25" customHeight="1">
      <c r="A35" s="175" t="s">
        <v>546</v>
      </c>
      <c r="B35" s="176"/>
      <c r="C35" s="176"/>
      <c r="D35" s="176"/>
      <c r="E35" s="176"/>
      <c r="F35" s="176"/>
      <c r="G35" s="176"/>
      <c r="H35" s="176"/>
      <c r="I35" s="176"/>
      <c r="J35" s="176"/>
      <c r="K35" s="176"/>
      <c r="L35" s="176"/>
      <c r="M35" s="176"/>
      <c r="N35" s="176"/>
      <c r="O35" s="176"/>
      <c r="P35" s="176"/>
      <c r="Q35" s="176"/>
      <c r="R35" s="176"/>
      <c r="S35" s="176"/>
      <c r="T35" s="151"/>
      <c r="U35" s="151"/>
      <c r="V35" s="152"/>
      <c r="W35" s="153"/>
      <c r="X35" s="154"/>
      <c r="Y35" s="154"/>
      <c r="Z35" s="154"/>
      <c r="AA35" s="154"/>
      <c r="AB35" s="155"/>
      <c r="AC35" s="155"/>
      <c r="AD35" s="155"/>
      <c r="AE35" s="156"/>
      <c r="AF35" s="156"/>
      <c r="AG35" s="157"/>
      <c r="AH35" s="157"/>
      <c r="AI35" s="157"/>
    </row>
    <row r="36" spans="1:35" ht="10.5" customHeight="1" thickBot="1">
      <c r="A36" s="11"/>
      <c r="B36" s="11"/>
      <c r="C36" s="9"/>
      <c r="D36" s="9"/>
      <c r="E36" s="9"/>
      <c r="F36" s="9"/>
      <c r="G36" s="9"/>
      <c r="H36" s="9"/>
      <c r="I36" s="12"/>
      <c r="J36" s="100"/>
      <c r="K36" s="100"/>
      <c r="L36" s="100"/>
      <c r="M36" s="16"/>
      <c r="N36" s="16"/>
      <c r="O36" s="16"/>
      <c r="P36" s="173"/>
      <c r="Q36" s="174"/>
      <c r="R36" s="174"/>
      <c r="S36" s="174"/>
      <c r="T36" s="73"/>
      <c r="U36" s="73"/>
      <c r="V36" s="168"/>
      <c r="W36" s="88"/>
      <c r="X36" s="88"/>
      <c r="Y36" s="89"/>
      <c r="Z36" s="89"/>
      <c r="AA36" s="89"/>
      <c r="AB36" s="89"/>
      <c r="AC36" s="89"/>
      <c r="AD36" s="89"/>
      <c r="AE36" s="89"/>
      <c r="AF36" s="89"/>
      <c r="AG36" s="89"/>
      <c r="AH36" s="89"/>
      <c r="AI36" s="89"/>
    </row>
    <row r="37" spans="1:35" ht="26.25" customHeight="1" thickBot="1">
      <c r="A37" s="24"/>
      <c r="B37" s="25" t="s">
        <v>472</v>
      </c>
      <c r="C37" s="26"/>
      <c r="D37" s="27"/>
      <c r="E37" s="28"/>
      <c r="F37" s="28"/>
      <c r="G37" s="28"/>
      <c r="H37" s="28"/>
      <c r="I37" s="28"/>
      <c r="J37" s="29"/>
      <c r="K37" s="29"/>
      <c r="L37" s="30"/>
      <c r="M37" s="30"/>
      <c r="N37" s="30"/>
      <c r="O37" s="30"/>
      <c r="P37" s="30"/>
      <c r="Q37" s="30"/>
      <c r="R37" s="30"/>
      <c r="S37" s="31"/>
      <c r="T37" s="74"/>
      <c r="U37" s="74"/>
      <c r="V37" s="98"/>
      <c r="W37" s="170"/>
      <c r="X37" s="88"/>
      <c r="Y37" s="89"/>
      <c r="Z37" s="89"/>
      <c r="AA37" s="89"/>
      <c r="AB37" s="89"/>
      <c r="AC37" s="89"/>
      <c r="AD37" s="89"/>
      <c r="AE37" s="89"/>
      <c r="AF37" s="97" t="str">
        <f>IF(AND($B37&gt;='Course list'!$C$401,'Record Form'!$B37&lt;='Course list'!$D$401),MID(D37,FIND("-",D37)+3,LEN(1)),"")</f>
        <v/>
      </c>
      <c r="AG37" s="89"/>
      <c r="AH37" s="89"/>
      <c r="AI37" s="89"/>
    </row>
    <row r="38" spans="1:35" ht="52.5" customHeight="1">
      <c r="A38" s="208" t="s">
        <v>99</v>
      </c>
      <c r="B38" s="237" t="s">
        <v>100</v>
      </c>
      <c r="C38" s="238"/>
      <c r="D38" s="218" t="s">
        <v>505</v>
      </c>
      <c r="E38" s="237" t="s">
        <v>101</v>
      </c>
      <c r="F38" s="238"/>
      <c r="G38" s="237" t="s">
        <v>175</v>
      </c>
      <c r="H38" s="238"/>
      <c r="I38" s="206" t="s">
        <v>533</v>
      </c>
      <c r="J38" s="208" t="s">
        <v>552</v>
      </c>
      <c r="K38" s="209"/>
      <c r="L38" s="209"/>
      <c r="M38" s="209"/>
      <c r="N38" s="206"/>
      <c r="O38" s="208" t="s">
        <v>179</v>
      </c>
      <c r="P38" s="209"/>
      <c r="Q38" s="209"/>
      <c r="R38" s="209"/>
      <c r="S38" s="206"/>
      <c r="T38" s="20"/>
      <c r="U38" s="104"/>
      <c r="V38" s="171"/>
      <c r="W38" s="89"/>
      <c r="X38" s="89"/>
      <c r="Y38" s="89"/>
      <c r="Z38" s="89"/>
      <c r="AA38" s="89"/>
      <c r="AB38" s="89"/>
      <c r="AC38" s="89"/>
      <c r="AD38" s="89"/>
      <c r="AE38" s="89"/>
      <c r="AF38" s="89"/>
      <c r="AG38" s="89"/>
      <c r="AH38" s="89"/>
      <c r="AI38" s="89"/>
    </row>
    <row r="39" spans="1:35" ht="54.75" thickBot="1">
      <c r="A39" s="217"/>
      <c r="B39" s="62" t="s">
        <v>475</v>
      </c>
      <c r="C39" s="62" t="s">
        <v>471</v>
      </c>
      <c r="D39" s="219"/>
      <c r="E39" s="239"/>
      <c r="F39" s="240"/>
      <c r="G39" s="239"/>
      <c r="H39" s="240"/>
      <c r="I39" s="207"/>
      <c r="J39" s="48" t="s">
        <v>105</v>
      </c>
      <c r="K39" s="46" t="s">
        <v>176</v>
      </c>
      <c r="L39" s="46" t="s">
        <v>177</v>
      </c>
      <c r="M39" s="46" t="s">
        <v>535</v>
      </c>
      <c r="N39" s="47" t="s">
        <v>178</v>
      </c>
      <c r="O39" s="48" t="s">
        <v>105</v>
      </c>
      <c r="P39" s="46" t="s">
        <v>176</v>
      </c>
      <c r="Q39" s="46" t="s">
        <v>177</v>
      </c>
      <c r="R39" s="46" t="s">
        <v>524</v>
      </c>
      <c r="S39" s="47" t="s">
        <v>178</v>
      </c>
      <c r="T39" s="71"/>
      <c r="U39" s="71"/>
      <c r="V39" s="91"/>
      <c r="W39" s="89"/>
      <c r="X39" s="89"/>
      <c r="Y39" s="89"/>
      <c r="Z39" s="89"/>
      <c r="AA39" s="89"/>
      <c r="AB39" s="89"/>
      <c r="AC39" s="89"/>
      <c r="AD39" s="89"/>
      <c r="AE39" s="89"/>
      <c r="AF39" s="89"/>
      <c r="AG39" s="89"/>
      <c r="AH39" s="89"/>
      <c r="AI39" s="89"/>
    </row>
    <row r="40" spans="1:35" ht="32.1" customHeight="1">
      <c r="A40" s="32">
        <v>21</v>
      </c>
      <c r="B40" s="111"/>
      <c r="C40" s="111"/>
      <c r="D40" s="110"/>
      <c r="E40" s="228"/>
      <c r="F40" s="229"/>
      <c r="G40" s="228"/>
      <c r="H40" s="229"/>
      <c r="I40" s="112"/>
      <c r="J40" s="197"/>
      <c r="K40" s="198"/>
      <c r="L40" s="198"/>
      <c r="M40" s="198"/>
      <c r="N40" s="199"/>
      <c r="O40" s="141">
        <v>0</v>
      </c>
      <c r="P40" s="142">
        <v>0</v>
      </c>
      <c r="Q40" s="142">
        <v>0</v>
      </c>
      <c r="R40" s="142">
        <v>0</v>
      </c>
      <c r="S40" s="143">
        <v>0</v>
      </c>
      <c r="T40" s="64"/>
      <c r="U40" s="64"/>
      <c r="V40" s="93"/>
      <c r="W40" s="89"/>
      <c r="X40" s="89"/>
      <c r="Y40" s="89"/>
      <c r="Z40" s="89"/>
      <c r="AA40" s="89"/>
      <c r="AB40" s="89"/>
      <c r="AC40" s="89"/>
      <c r="AD40" s="89"/>
      <c r="AE40" s="89"/>
      <c r="AF40" s="89"/>
    </row>
    <row r="41" spans="1:35" ht="32.1" customHeight="1">
      <c r="A41" s="35">
        <v>22</v>
      </c>
      <c r="B41" s="108"/>
      <c r="C41" s="108"/>
      <c r="D41" s="108"/>
      <c r="E41" s="220"/>
      <c r="F41" s="221"/>
      <c r="G41" s="220"/>
      <c r="H41" s="221"/>
      <c r="I41" s="113"/>
      <c r="J41" s="200"/>
      <c r="K41" s="201"/>
      <c r="L41" s="201"/>
      <c r="M41" s="201"/>
      <c r="N41" s="202"/>
      <c r="O41" s="144"/>
      <c r="P41" s="145"/>
      <c r="Q41" s="145"/>
      <c r="R41" s="145"/>
      <c r="S41" s="146"/>
      <c r="T41" s="64"/>
      <c r="U41" s="64"/>
      <c r="V41" s="93"/>
      <c r="W41" s="89"/>
      <c r="X41" s="89"/>
      <c r="Y41" s="89"/>
      <c r="Z41" s="89"/>
      <c r="AA41" s="89"/>
      <c r="AB41" s="89"/>
      <c r="AC41" s="89"/>
      <c r="AD41" s="89"/>
      <c r="AE41" s="89"/>
      <c r="AF41" s="89"/>
    </row>
    <row r="42" spans="1:35" ht="32.1" customHeight="1">
      <c r="A42" s="35">
        <v>23</v>
      </c>
      <c r="B42" s="159"/>
      <c r="C42" s="108"/>
      <c r="D42" s="108"/>
      <c r="E42" s="220"/>
      <c r="F42" s="221"/>
      <c r="G42" s="220"/>
      <c r="H42" s="221"/>
      <c r="I42" s="113"/>
      <c r="J42" s="200"/>
      <c r="K42" s="201"/>
      <c r="L42" s="201"/>
      <c r="M42" s="201"/>
      <c r="N42" s="202"/>
      <c r="O42" s="144"/>
      <c r="P42" s="145"/>
      <c r="Q42" s="145"/>
      <c r="R42" s="145"/>
      <c r="S42" s="146"/>
      <c r="T42" s="64"/>
      <c r="U42" s="64"/>
      <c r="V42" s="93"/>
      <c r="W42" s="89"/>
      <c r="X42" s="89"/>
      <c r="Y42" s="89"/>
      <c r="Z42" s="89"/>
      <c r="AA42" s="89"/>
      <c r="AB42" s="89"/>
      <c r="AC42" s="89"/>
      <c r="AD42" s="89"/>
      <c r="AE42" s="89"/>
      <c r="AF42" s="89"/>
    </row>
    <row r="43" spans="1:35" ht="32.1" customHeight="1">
      <c r="A43" s="35">
        <v>24</v>
      </c>
      <c r="B43" s="108"/>
      <c r="C43" s="108"/>
      <c r="D43" s="108"/>
      <c r="E43" s="220"/>
      <c r="F43" s="221"/>
      <c r="G43" s="220"/>
      <c r="H43" s="221"/>
      <c r="I43" s="113"/>
      <c r="J43" s="200"/>
      <c r="K43" s="201"/>
      <c r="L43" s="201"/>
      <c r="M43" s="201"/>
      <c r="N43" s="202"/>
      <c r="O43" s="144"/>
      <c r="P43" s="145"/>
      <c r="Q43" s="145"/>
      <c r="R43" s="145"/>
      <c r="S43" s="146"/>
      <c r="T43" s="64"/>
      <c r="U43" s="64"/>
      <c r="V43" s="93"/>
      <c r="W43" s="89"/>
      <c r="X43" s="89"/>
      <c r="Y43" s="89"/>
      <c r="Z43" s="89"/>
      <c r="AA43" s="89"/>
      <c r="AB43" s="89"/>
      <c r="AC43" s="89"/>
      <c r="AD43" s="89"/>
      <c r="AE43" s="89"/>
      <c r="AF43" s="89"/>
    </row>
    <row r="44" spans="1:35" ht="32.1" customHeight="1">
      <c r="A44" s="35">
        <v>25</v>
      </c>
      <c r="B44" s="108"/>
      <c r="C44" s="108"/>
      <c r="D44" s="108"/>
      <c r="E44" s="220"/>
      <c r="F44" s="221"/>
      <c r="G44" s="220"/>
      <c r="H44" s="221"/>
      <c r="I44" s="113"/>
      <c r="J44" s="200"/>
      <c r="K44" s="201"/>
      <c r="L44" s="201"/>
      <c r="M44" s="201"/>
      <c r="N44" s="202"/>
      <c r="O44" s="144"/>
      <c r="P44" s="145"/>
      <c r="Q44" s="145"/>
      <c r="R44" s="145"/>
      <c r="S44" s="146"/>
      <c r="T44" s="64"/>
      <c r="U44" s="64"/>
      <c r="V44" s="93"/>
      <c r="W44" s="89"/>
      <c r="X44" s="89"/>
      <c r="Y44" s="89"/>
      <c r="Z44" s="89"/>
      <c r="AA44" s="89"/>
      <c r="AB44" s="89"/>
      <c r="AC44" s="89"/>
      <c r="AD44" s="89"/>
      <c r="AE44" s="89"/>
      <c r="AF44" s="89"/>
    </row>
    <row r="45" spans="1:35" ht="32.1" customHeight="1">
      <c r="A45" s="35">
        <v>26</v>
      </c>
      <c r="B45" s="108"/>
      <c r="C45" s="108"/>
      <c r="D45" s="108"/>
      <c r="E45" s="220"/>
      <c r="F45" s="221"/>
      <c r="G45" s="220"/>
      <c r="H45" s="221"/>
      <c r="I45" s="113"/>
      <c r="J45" s="200"/>
      <c r="K45" s="201"/>
      <c r="L45" s="201"/>
      <c r="M45" s="201"/>
      <c r="N45" s="202"/>
      <c r="O45" s="144"/>
      <c r="P45" s="145"/>
      <c r="Q45" s="145"/>
      <c r="R45" s="145"/>
      <c r="S45" s="146"/>
      <c r="T45" s="64"/>
      <c r="U45" s="64"/>
      <c r="V45" s="93"/>
      <c r="W45" s="89"/>
      <c r="X45" s="89"/>
      <c r="Y45" s="89"/>
      <c r="Z45" s="89"/>
      <c r="AA45" s="89"/>
      <c r="AB45" s="89"/>
      <c r="AC45" s="89"/>
      <c r="AD45" s="89"/>
      <c r="AE45" s="89"/>
      <c r="AF45" s="89"/>
    </row>
    <row r="46" spans="1:35" ht="32.1" customHeight="1">
      <c r="A46" s="35">
        <v>27</v>
      </c>
      <c r="B46" s="108"/>
      <c r="C46" s="108"/>
      <c r="D46" s="108"/>
      <c r="E46" s="220"/>
      <c r="F46" s="221"/>
      <c r="G46" s="220"/>
      <c r="H46" s="221"/>
      <c r="I46" s="113"/>
      <c r="J46" s="200"/>
      <c r="K46" s="201"/>
      <c r="L46" s="201"/>
      <c r="M46" s="201"/>
      <c r="N46" s="202"/>
      <c r="O46" s="144"/>
      <c r="P46" s="145"/>
      <c r="Q46" s="145"/>
      <c r="R46" s="145"/>
      <c r="S46" s="146"/>
      <c r="T46" s="64"/>
      <c r="U46" s="64"/>
      <c r="V46" s="93"/>
      <c r="W46" s="89"/>
      <c r="X46" s="89"/>
      <c r="Y46" s="89"/>
      <c r="Z46" s="89"/>
      <c r="AA46" s="89"/>
      <c r="AB46" s="89"/>
      <c r="AC46" s="89"/>
      <c r="AD46" s="89"/>
      <c r="AE46" s="89"/>
      <c r="AF46" s="89"/>
    </row>
    <row r="47" spans="1:35" ht="32.1" customHeight="1">
      <c r="A47" s="35">
        <v>28</v>
      </c>
      <c r="B47" s="108"/>
      <c r="C47" s="108"/>
      <c r="D47" s="108"/>
      <c r="E47" s="220"/>
      <c r="F47" s="221"/>
      <c r="G47" s="220"/>
      <c r="H47" s="221"/>
      <c r="I47" s="113"/>
      <c r="J47" s="200"/>
      <c r="K47" s="201"/>
      <c r="L47" s="201"/>
      <c r="M47" s="201"/>
      <c r="N47" s="202"/>
      <c r="O47" s="144"/>
      <c r="P47" s="145"/>
      <c r="Q47" s="145"/>
      <c r="R47" s="145"/>
      <c r="S47" s="146"/>
      <c r="T47" s="64"/>
      <c r="U47" s="64"/>
      <c r="V47" s="93"/>
      <c r="W47" s="89"/>
      <c r="X47" s="89"/>
      <c r="Y47" s="89"/>
      <c r="Z47" s="89"/>
      <c r="AA47" s="89"/>
      <c r="AB47" s="89"/>
      <c r="AC47" s="89"/>
      <c r="AD47" s="89"/>
      <c r="AE47" s="89"/>
      <c r="AF47" s="89"/>
    </row>
    <row r="48" spans="1:35" ht="32.1" customHeight="1" thickBot="1">
      <c r="A48" s="36">
        <v>29</v>
      </c>
      <c r="B48" s="114"/>
      <c r="C48" s="114"/>
      <c r="D48" s="114"/>
      <c r="E48" s="222"/>
      <c r="F48" s="223"/>
      <c r="G48" s="222"/>
      <c r="H48" s="223"/>
      <c r="I48" s="115"/>
      <c r="J48" s="203"/>
      <c r="K48" s="204"/>
      <c r="L48" s="204"/>
      <c r="M48" s="204"/>
      <c r="N48" s="205"/>
      <c r="O48" s="147"/>
      <c r="P48" s="148"/>
      <c r="Q48" s="148"/>
      <c r="R48" s="148"/>
      <c r="S48" s="149"/>
      <c r="T48" s="76"/>
      <c r="U48" s="76"/>
      <c r="V48" s="96"/>
      <c r="W48" s="172"/>
      <c r="X48" s="89"/>
      <c r="Y48" s="89"/>
      <c r="Z48" s="89"/>
      <c r="AA48" s="89"/>
      <c r="AB48" s="89"/>
      <c r="AC48" s="89"/>
      <c r="AD48" s="89"/>
      <c r="AE48" s="89"/>
      <c r="AF48" s="89"/>
    </row>
    <row r="49" spans="1:32" ht="32.25" customHeight="1">
      <c r="A49" s="213" t="str">
        <f>IFERROR(VLOOKUP(D50,'Course list'!$B$4:$J$465,2,FALSE),"")</f>
        <v/>
      </c>
      <c r="B49" s="214"/>
      <c r="C49" s="214"/>
      <c r="D49" s="214"/>
      <c r="E49" s="214"/>
      <c r="F49" s="214"/>
      <c r="G49" s="214"/>
      <c r="H49" s="214"/>
      <c r="I49" s="214"/>
      <c r="J49" s="210" t="s">
        <v>550</v>
      </c>
      <c r="K49" s="211"/>
      <c r="L49" s="211"/>
      <c r="M49" s="211"/>
      <c r="N49" s="211"/>
      <c r="O49" s="211" t="s">
        <v>525</v>
      </c>
      <c r="P49" s="211"/>
      <c r="Q49" s="211"/>
      <c r="R49" s="211"/>
      <c r="S49" s="212"/>
      <c r="T49" s="75"/>
      <c r="U49" s="75"/>
      <c r="V49" s="87"/>
      <c r="W49" s="172"/>
      <c r="X49" s="89"/>
      <c r="Y49" s="89"/>
      <c r="Z49" s="89"/>
      <c r="AA49" s="89"/>
      <c r="AB49" s="89"/>
      <c r="AC49" s="89"/>
      <c r="AD49" s="89"/>
      <c r="AE49" s="89"/>
      <c r="AF49" s="89"/>
    </row>
    <row r="50" spans="1:32" s="21" customFormat="1" ht="25.5" customHeight="1" thickBot="1">
      <c r="A50" s="215"/>
      <c r="B50" s="216"/>
      <c r="C50" s="216"/>
      <c r="D50" s="216"/>
      <c r="E50" s="216"/>
      <c r="F50" s="216"/>
      <c r="G50" s="216"/>
      <c r="H50" s="216"/>
      <c r="I50" s="216"/>
      <c r="J50" s="42">
        <f>IF(ISBLANK(M6),0,SUM(J15:J34))</f>
        <v>0</v>
      </c>
      <c r="K50" s="43">
        <f>IF(ISBLANK(M7),0,SUM(K15:K34))</f>
        <v>0</v>
      </c>
      <c r="L50" s="43">
        <f>IF(ISBLANK(M8),0,SUM(L15:L34))</f>
        <v>0</v>
      </c>
      <c r="M50" s="43">
        <f>IF(ISBLANK(M9),0,(SUM(M15:M34)))</f>
        <v>0</v>
      </c>
      <c r="N50" s="43">
        <f>IF(ISBLANK(M10),0,(SUM(N15:N34)))</f>
        <v>0</v>
      </c>
      <c r="O50" s="43">
        <f>IF(ISBLANK(M6),0,SUM(O15:O34,O40:O48))</f>
        <v>0</v>
      </c>
      <c r="P50" s="43">
        <f>IF(ISBLANK(M7),0,SUM(P15:P34,P40:P48))</f>
        <v>0</v>
      </c>
      <c r="Q50" s="43">
        <f>IF(ISBLANK(M8),0,SUM(Q15:Q34,Q40:Q48))</f>
        <v>0</v>
      </c>
      <c r="R50" s="43">
        <f>IF(ISBLANK(M9),0,SUM(R15:R34,R40:R48))</f>
        <v>0</v>
      </c>
      <c r="S50" s="44">
        <f>IF(ISBLANK(M10),0,SUM(S15:S34,S40:S48))</f>
        <v>0</v>
      </c>
      <c r="T50" s="75"/>
      <c r="U50" s="75"/>
      <c r="V50" s="87"/>
      <c r="W50" s="170"/>
      <c r="X50" s="88"/>
      <c r="Y50" s="88"/>
      <c r="Z50" s="88"/>
      <c r="AA50" s="88"/>
      <c r="AB50" s="88"/>
      <c r="AC50" s="88"/>
      <c r="AD50" s="88"/>
      <c r="AE50" s="88"/>
      <c r="AF50" s="88"/>
    </row>
    <row r="51" spans="1:32" s="21" customFormat="1" ht="10.5" customHeight="1" thickBot="1">
      <c r="A51" s="125"/>
      <c r="B51" s="124"/>
      <c r="C51" s="124"/>
      <c r="D51" s="124"/>
      <c r="E51" s="124"/>
      <c r="F51" s="124"/>
      <c r="G51" s="124"/>
      <c r="H51" s="124"/>
      <c r="I51" s="160"/>
      <c r="J51" s="75"/>
      <c r="K51" s="75"/>
      <c r="L51" s="75"/>
      <c r="M51" s="75"/>
      <c r="N51" s="75"/>
      <c r="O51" s="75"/>
      <c r="P51" s="75"/>
      <c r="Q51" s="75"/>
      <c r="R51" s="75"/>
      <c r="S51" s="75"/>
      <c r="T51" s="75"/>
      <c r="U51" s="75"/>
      <c r="V51" s="87"/>
      <c r="W51" s="170"/>
      <c r="X51" s="88"/>
      <c r="Y51" s="88"/>
      <c r="Z51" s="88"/>
      <c r="AA51" s="88"/>
      <c r="AB51" s="88"/>
      <c r="AC51" s="88"/>
      <c r="AD51" s="88"/>
      <c r="AE51" s="88"/>
      <c r="AF51" s="88"/>
    </row>
    <row r="52" spans="1:32" ht="48.75" customHeight="1" thickBot="1">
      <c r="A52" s="179" t="s">
        <v>549</v>
      </c>
      <c r="B52" s="180"/>
      <c r="C52" s="180"/>
      <c r="D52" s="180"/>
      <c r="E52" s="180"/>
      <c r="F52" s="180"/>
      <c r="G52" s="180"/>
      <c r="H52" s="181"/>
      <c r="I52" s="161"/>
      <c r="J52" s="161"/>
      <c r="K52" s="161"/>
      <c r="L52" s="161"/>
      <c r="M52" s="161"/>
      <c r="N52" s="161"/>
      <c r="O52" s="161"/>
      <c r="P52" s="161"/>
      <c r="Q52" s="161"/>
      <c r="R52" s="161"/>
      <c r="S52" s="161"/>
      <c r="T52" s="82"/>
      <c r="U52" s="82"/>
      <c r="V52" s="82"/>
      <c r="W52" s="82"/>
    </row>
    <row r="53" spans="1:32" customFormat="1" ht="37.5" customHeight="1" thickBot="1">
      <c r="A53" s="257" t="s">
        <v>485</v>
      </c>
      <c r="B53" s="258"/>
      <c r="C53" s="259"/>
      <c r="D53" s="126" t="s">
        <v>473</v>
      </c>
      <c r="E53" s="127" t="s">
        <v>474</v>
      </c>
      <c r="F53" s="127" t="s">
        <v>478</v>
      </c>
      <c r="G53" s="127" t="s">
        <v>476</v>
      </c>
      <c r="H53" s="128" t="s">
        <v>477</v>
      </c>
      <c r="I53" s="22"/>
      <c r="J53" s="83"/>
      <c r="K53" s="83"/>
      <c r="L53" s="83"/>
      <c r="M53" s="83"/>
      <c r="N53" s="83"/>
      <c r="O53" s="85"/>
      <c r="P53" s="63"/>
      <c r="Q53" s="63"/>
      <c r="R53" s="63"/>
    </row>
    <row r="54" spans="1:32" customFormat="1" ht="54.75" customHeight="1">
      <c r="A54" s="281" t="s">
        <v>479</v>
      </c>
      <c r="B54" s="282"/>
      <c r="C54" s="283"/>
      <c r="D54" s="66">
        <f>SUMIFS(J15:J34,W15:W34,"1",AB15:AB34,"1")</f>
        <v>0</v>
      </c>
      <c r="E54" s="67">
        <f>SUMIFS(K15:K34,X15:X34,"1",AC15:AC34,"1")</f>
        <v>0</v>
      </c>
      <c r="F54" s="67">
        <f>SUMIFS(L15:L34,Y15:Y34,"1",AD15:AD34,"1")</f>
        <v>0</v>
      </c>
      <c r="G54" s="67">
        <f>SUMIFS(M15:M34,Z15:Z34,"1",AE15:AE34,"1")</f>
        <v>0</v>
      </c>
      <c r="H54" s="84">
        <f>SUMIFS(N15:N34,AA15:AA34,"1",AF15:AF34,"1")</f>
        <v>0</v>
      </c>
      <c r="I54" s="22"/>
      <c r="J54" s="83"/>
      <c r="K54" s="83"/>
      <c r="L54" s="83"/>
      <c r="M54" s="83"/>
      <c r="N54" s="83"/>
      <c r="O54" s="86"/>
    </row>
    <row r="55" spans="1:32" customFormat="1" ht="45" customHeight="1">
      <c r="A55" s="254" t="s">
        <v>480</v>
      </c>
      <c r="B55" s="255"/>
      <c r="C55" s="256"/>
      <c r="D55" s="68">
        <f>SUMIFS(J15:J34,W15:W34,"1",AB15:AB34,"2")</f>
        <v>0</v>
      </c>
      <c r="E55" s="65">
        <f>SUMIFS(K15:K34,X15:X34,"1",AC15:AC34,"2")</f>
        <v>0</v>
      </c>
      <c r="F55" s="65">
        <f>SUMIFS(L15:L34,Y15:Y34,"1",AD15:AD34,"2")</f>
        <v>0</v>
      </c>
      <c r="G55" s="65">
        <f>SUMIFS(M15:M34,Z15:Z34,"1",AE15:AE34,"2")</f>
        <v>0</v>
      </c>
      <c r="H55" s="69">
        <f>SUMIFS(N15:N34,AA15:AA34,"1",AF15:AF34,"2")</f>
        <v>0</v>
      </c>
      <c r="J55" s="86"/>
      <c r="K55" s="86"/>
      <c r="L55" s="86"/>
      <c r="M55" s="86"/>
      <c r="N55" s="86"/>
      <c r="O55" s="86"/>
    </row>
    <row r="56" spans="1:32" customFormat="1" ht="53.25" customHeight="1">
      <c r="A56" s="254" t="s">
        <v>481</v>
      </c>
      <c r="B56" s="255"/>
      <c r="C56" s="256"/>
      <c r="D56" s="68">
        <f>SUMIFS(J15:J34,W15:W34,"1",AB15:AB34,"3")</f>
        <v>0</v>
      </c>
      <c r="E56" s="65">
        <f>SUMIFS(K15:K34,X15:X34,"1",AC15:AC34,"3")</f>
        <v>0</v>
      </c>
      <c r="F56" s="65">
        <f>SUMIFS(L15:L34,Y15:Y34,"1",AD15:AD34,"3")</f>
        <v>0</v>
      </c>
      <c r="G56" s="65">
        <f>SUMIFS(M15:M34,Z15:Z34,"1",AE15:AE34,"3")</f>
        <v>0</v>
      </c>
      <c r="H56" s="69">
        <f>SUMIFS(N15:N34,AA15:AA34,"1",AF15:AF34,"3")</f>
        <v>0</v>
      </c>
      <c r="J56" s="86"/>
      <c r="K56" s="86"/>
      <c r="L56" s="86"/>
      <c r="M56" s="86"/>
      <c r="N56" s="86"/>
      <c r="O56" s="86"/>
    </row>
    <row r="57" spans="1:32" customFormat="1" ht="48.75" customHeight="1">
      <c r="A57" s="254" t="s">
        <v>482</v>
      </c>
      <c r="B57" s="255"/>
      <c r="C57" s="256"/>
      <c r="D57" s="68">
        <f>SUMIFS(J15:J34,W15:W34,"1",AB15:AB34,"4")</f>
        <v>0</v>
      </c>
      <c r="E57" s="65">
        <f>SUMIFS(K15:K34,X15:X34,"1",AC15:AC34,"4")</f>
        <v>0</v>
      </c>
      <c r="F57" s="65">
        <f>SUMIFS(L15:L34,Y15:Y34,"1",AD15:AD34,"4")</f>
        <v>0</v>
      </c>
      <c r="G57" s="65">
        <f>SUMIFS(M15:M34,Z15:Z34,"1",AE15:AE34,"4")</f>
        <v>0</v>
      </c>
      <c r="H57" s="69">
        <f>SUMIFS(N15:N34,AA15:AA34,"1",AF15:AF34,"4")</f>
        <v>0</v>
      </c>
      <c r="J57" s="86"/>
      <c r="K57" s="86"/>
      <c r="L57" s="86"/>
      <c r="M57" s="86"/>
      <c r="N57" s="86"/>
      <c r="O57" s="86"/>
    </row>
    <row r="58" spans="1:32" customFormat="1" ht="42.75" customHeight="1">
      <c r="A58" s="254" t="s">
        <v>483</v>
      </c>
      <c r="B58" s="255"/>
      <c r="C58" s="256"/>
      <c r="D58" s="68">
        <f>SUMIFS(J15:J34,W15:W34,"1",AB15:AB34,"5")</f>
        <v>0</v>
      </c>
      <c r="E58" s="65">
        <f>SUMIFS(K15:K34,X15:X34,"1",AC15:AC34,"5")</f>
        <v>0</v>
      </c>
      <c r="F58" s="65">
        <f>SUMIFS(L15:L34,Y15:Y34,"1",AD15:AD34,"5")</f>
        <v>0</v>
      </c>
      <c r="G58" s="65">
        <f>SUMIFS(M15:M34,Z15:Z34,"1",AE15:AE34,"5")</f>
        <v>0</v>
      </c>
      <c r="H58" s="69">
        <f>SUMIFS(N15:N34,AA15:AA34,"1",AF15:AF34,"5")</f>
        <v>0</v>
      </c>
      <c r="J58" s="86"/>
      <c r="K58" s="86"/>
      <c r="L58" s="86"/>
      <c r="M58" s="86"/>
      <c r="N58" s="86"/>
      <c r="O58" s="86"/>
    </row>
    <row r="59" spans="1:32" customFormat="1" ht="41.25" customHeight="1">
      <c r="A59" s="254" t="s">
        <v>484</v>
      </c>
      <c r="B59" s="255"/>
      <c r="C59" s="256"/>
      <c r="D59" s="68">
        <f>SUMIFS(J15:J34,W15:W34,"1",AB15:AB34,"6")</f>
        <v>0</v>
      </c>
      <c r="E59" s="65">
        <f>SUMIFS(K15:K34,X15:X34,"1",AC15:AC34,"6")</f>
        <v>0</v>
      </c>
      <c r="F59" s="65">
        <f>SUMIFS(L15:L34,Y15:Y34,"1",AD15:AD34,"6")</f>
        <v>0</v>
      </c>
      <c r="G59" s="65">
        <f>SUMIFS(M15:M34,Z15:Z34,"1",AE15:AE34,"6")</f>
        <v>0</v>
      </c>
      <c r="H59" s="69">
        <f>SUMIFS(N15:N34,AA15:AA34,"1",AF15:AF34,"6")</f>
        <v>0</v>
      </c>
      <c r="J59" s="86"/>
      <c r="K59" s="86"/>
      <c r="L59" s="86"/>
      <c r="M59" s="86"/>
      <c r="N59" s="86"/>
      <c r="O59" s="86"/>
    </row>
    <row r="60" spans="1:32" customFormat="1" ht="48.75" customHeight="1" thickBot="1">
      <c r="A60" s="278" t="s">
        <v>548</v>
      </c>
      <c r="B60" s="279"/>
      <c r="C60" s="280"/>
      <c r="D60" s="78">
        <f>SUM(D54:D59)</f>
        <v>0</v>
      </c>
      <c r="E60" s="79">
        <f>SUM(E54:E59)</f>
        <v>0</v>
      </c>
      <c r="F60" s="79">
        <f>SUM(F54:F59)</f>
        <v>0</v>
      </c>
      <c r="G60" s="79">
        <f>SUM(G54:G59)</f>
        <v>0</v>
      </c>
      <c r="H60" s="80">
        <f>SUM(H54:H59)</f>
        <v>0</v>
      </c>
    </row>
    <row r="61" spans="1:32" s="150" customFormat="1" ht="45.75" customHeight="1">
      <c r="A61" s="265" t="s">
        <v>553</v>
      </c>
      <c r="B61" s="265"/>
      <c r="C61" s="265"/>
      <c r="D61" s="265"/>
      <c r="E61" s="265"/>
      <c r="F61" s="265"/>
      <c r="G61" s="265"/>
      <c r="H61" s="265"/>
    </row>
    <row r="62" spans="1:32" s="150" customFormat="1" ht="46.5" customHeight="1">
      <c r="A62" s="275" t="s">
        <v>554</v>
      </c>
      <c r="B62" s="275"/>
      <c r="C62" s="275"/>
      <c r="D62" s="275"/>
      <c r="E62" s="275"/>
      <c r="F62" s="275"/>
      <c r="G62" s="275"/>
      <c r="H62" s="275"/>
    </row>
    <row r="63" spans="1:32" ht="46.5" customHeight="1">
      <c r="A63" s="177" t="s">
        <v>536</v>
      </c>
      <c r="B63" s="178"/>
      <c r="C63" s="178"/>
      <c r="D63" s="178"/>
      <c r="E63" s="178"/>
      <c r="F63" s="178"/>
      <c r="G63" s="178"/>
      <c r="H63" s="178"/>
    </row>
    <row r="64" spans="1:32" ht="8.25" customHeight="1" thickBot="1">
      <c r="A64" s="11"/>
      <c r="B64" s="11"/>
      <c r="C64" s="9"/>
      <c r="D64" s="9"/>
      <c r="E64" s="9"/>
      <c r="F64" s="9"/>
      <c r="G64" s="9"/>
      <c r="H64" s="9"/>
      <c r="I64" s="12"/>
      <c r="J64" s="100"/>
      <c r="K64" s="100"/>
      <c r="L64" s="100"/>
      <c r="M64" s="16"/>
      <c r="N64" s="16"/>
      <c r="O64" s="16"/>
      <c r="P64" s="173"/>
      <c r="Q64" s="174"/>
      <c r="R64" s="174"/>
      <c r="S64" s="174"/>
      <c r="T64" s="73"/>
      <c r="U64" s="73"/>
      <c r="V64" s="73"/>
      <c r="W64" s="21"/>
      <c r="X64" s="21"/>
    </row>
    <row r="65" spans="1:8" ht="42" customHeight="1" thickBot="1">
      <c r="A65" s="179" t="s">
        <v>502</v>
      </c>
      <c r="B65" s="180"/>
      <c r="C65" s="180"/>
      <c r="D65" s="180"/>
      <c r="E65" s="180"/>
      <c r="F65" s="180"/>
      <c r="G65" s="180"/>
      <c r="H65" s="181"/>
    </row>
    <row r="66" spans="1:8" ht="72" customHeight="1">
      <c r="A66" s="182" t="s">
        <v>504</v>
      </c>
      <c r="B66" s="183"/>
      <c r="C66" s="183"/>
      <c r="D66" s="183"/>
      <c r="E66" s="183"/>
      <c r="F66" s="183"/>
      <c r="G66" s="183"/>
      <c r="H66" s="184"/>
    </row>
    <row r="67" spans="1:8" ht="64.5" customHeight="1">
      <c r="A67" s="185" t="s">
        <v>503</v>
      </c>
      <c r="B67" s="186"/>
      <c r="C67" s="186"/>
      <c r="D67" s="186"/>
      <c r="E67" s="187"/>
      <c r="F67" s="188"/>
      <c r="G67" s="119"/>
      <c r="H67" s="120"/>
    </row>
    <row r="68" spans="1:8" ht="18">
      <c r="A68" s="10"/>
      <c r="B68" s="9"/>
      <c r="C68" s="9"/>
      <c r="D68" s="9"/>
      <c r="E68" s="9"/>
      <c r="F68" s="9"/>
      <c r="G68" s="101"/>
      <c r="H68" s="121"/>
    </row>
    <row r="69" spans="1:8">
      <c r="A69" s="185" t="s">
        <v>103</v>
      </c>
      <c r="B69" s="189"/>
      <c r="C69" s="189"/>
      <c r="D69" s="192" t="s">
        <v>521</v>
      </c>
      <c r="E69" s="194"/>
      <c r="F69" s="196"/>
      <c r="G69" s="101"/>
      <c r="H69" s="121"/>
    </row>
    <row r="70" spans="1:8" ht="35.25" customHeight="1">
      <c r="A70" s="190"/>
      <c r="B70" s="191"/>
      <c r="C70" s="191"/>
      <c r="D70" s="193"/>
      <c r="E70" s="195"/>
      <c r="F70" s="196"/>
      <c r="G70" s="101"/>
      <c r="H70" s="121"/>
    </row>
    <row r="71" spans="1:8" ht="15.75" thickBot="1">
      <c r="A71" s="122"/>
      <c r="B71" s="102"/>
      <c r="C71" s="102"/>
      <c r="D71" s="102"/>
      <c r="E71" s="102"/>
      <c r="F71" s="102"/>
      <c r="G71" s="102"/>
      <c r="H71" s="123"/>
    </row>
    <row r="72" spans="1:8" ht="15.75">
      <c r="A72" s="21"/>
    </row>
  </sheetData>
  <sheetProtection algorithmName="SHA-512" hashValue="CJQIlmp9p5ig2U95UvxjPXfSIQsQXQGuIaM5+VjRqf5kUaOxT7X+ND5lZ7VcAuaSXpWULEHHfWXbE6z9XtbsNg==" saltValue="mFZjwE7aY1FX7S5B+fjrHw==" spinCount="100000" sheet="1" objects="1" scenarios="1"/>
  <dataConsolidate/>
  <mergeCells count="136">
    <mergeCell ref="A62:H62"/>
    <mergeCell ref="A61:H61"/>
    <mergeCell ref="G30:H30"/>
    <mergeCell ref="G31:H31"/>
    <mergeCell ref="G32:H32"/>
    <mergeCell ref="G33:H33"/>
    <mergeCell ref="G34:H34"/>
    <mergeCell ref="G45:H45"/>
    <mergeCell ref="G46:H46"/>
    <mergeCell ref="G47:H47"/>
    <mergeCell ref="G48:H48"/>
    <mergeCell ref="G40:H40"/>
    <mergeCell ref="G41:H41"/>
    <mergeCell ref="G42:H42"/>
    <mergeCell ref="G43:H43"/>
    <mergeCell ref="G44:H44"/>
    <mergeCell ref="G38:H39"/>
    <mergeCell ref="A56:C56"/>
    <mergeCell ref="A59:C59"/>
    <mergeCell ref="A60:C60"/>
    <mergeCell ref="E46:F46"/>
    <mergeCell ref="E45:F45"/>
    <mergeCell ref="E44:F44"/>
    <mergeCell ref="A54:C54"/>
    <mergeCell ref="B13:C13"/>
    <mergeCell ref="B38:C38"/>
    <mergeCell ref="E27:F27"/>
    <mergeCell ref="E28:F28"/>
    <mergeCell ref="E29:F29"/>
    <mergeCell ref="E30:F30"/>
    <mergeCell ref="E31:F31"/>
    <mergeCell ref="E32:F32"/>
    <mergeCell ref="E33:F33"/>
    <mergeCell ref="E34:F34"/>
    <mergeCell ref="E24:F24"/>
    <mergeCell ref="E38:F39"/>
    <mergeCell ref="E21:F21"/>
    <mergeCell ref="G17:H17"/>
    <mergeCell ref="G25:H25"/>
    <mergeCell ref="G26:H26"/>
    <mergeCell ref="G27:H27"/>
    <mergeCell ref="G28:H28"/>
    <mergeCell ref="G29:H29"/>
    <mergeCell ref="G20:H20"/>
    <mergeCell ref="G21:H21"/>
    <mergeCell ref="G22:H22"/>
    <mergeCell ref="G23:H23"/>
    <mergeCell ref="G24:H24"/>
    <mergeCell ref="A55:C55"/>
    <mergeCell ref="A53:C53"/>
    <mergeCell ref="A52:H52"/>
    <mergeCell ref="A57:C57"/>
    <mergeCell ref="A58:C58"/>
    <mergeCell ref="A1:S1"/>
    <mergeCell ref="I5:L5"/>
    <mergeCell ref="M5:O5"/>
    <mergeCell ref="P5:Q5"/>
    <mergeCell ref="R5:S5"/>
    <mergeCell ref="A5:D5"/>
    <mergeCell ref="A2:S2"/>
    <mergeCell ref="G5:H5"/>
    <mergeCell ref="A7:C8"/>
    <mergeCell ref="D7:D8"/>
    <mergeCell ref="E7:E8"/>
    <mergeCell ref="E5:F5"/>
    <mergeCell ref="F7:F8"/>
    <mergeCell ref="E22:F22"/>
    <mergeCell ref="E23:F23"/>
    <mergeCell ref="J9:L9"/>
    <mergeCell ref="M9:O9"/>
    <mergeCell ref="J7:L7"/>
    <mergeCell ref="M7:O7"/>
    <mergeCell ref="G6:H10"/>
    <mergeCell ref="I13:I14"/>
    <mergeCell ref="P11:S11"/>
    <mergeCell ref="J8:L8"/>
    <mergeCell ref="M8:O8"/>
    <mergeCell ref="P8:Q8"/>
    <mergeCell ref="R8:S8"/>
    <mergeCell ref="P9:Q9"/>
    <mergeCell ref="R9:S9"/>
    <mergeCell ref="J6:L6"/>
    <mergeCell ref="M6:O6"/>
    <mergeCell ref="P6:Q6"/>
    <mergeCell ref="R6:S6"/>
    <mergeCell ref="P7:Q7"/>
    <mergeCell ref="R7:S7"/>
    <mergeCell ref="G13:H14"/>
    <mergeCell ref="G15:H15"/>
    <mergeCell ref="G16:H16"/>
    <mergeCell ref="E40:F40"/>
    <mergeCell ref="E41:F41"/>
    <mergeCell ref="A13:A14"/>
    <mergeCell ref="D13:D14"/>
    <mergeCell ref="J13:N13"/>
    <mergeCell ref="O13:S13"/>
    <mergeCell ref="J10:L10"/>
    <mergeCell ref="M10:O10"/>
    <mergeCell ref="P10:Q10"/>
    <mergeCell ref="R10:S10"/>
    <mergeCell ref="J38:N38"/>
    <mergeCell ref="E13:F14"/>
    <mergeCell ref="E15:F15"/>
    <mergeCell ref="E16:F16"/>
    <mergeCell ref="E17:F17"/>
    <mergeCell ref="E18:F18"/>
    <mergeCell ref="E19:F19"/>
    <mergeCell ref="E20:F20"/>
    <mergeCell ref="G18:H18"/>
    <mergeCell ref="G19:H19"/>
    <mergeCell ref="E25:F25"/>
    <mergeCell ref="E26:F26"/>
    <mergeCell ref="P36:S36"/>
    <mergeCell ref="P64:S64"/>
    <mergeCell ref="A35:S35"/>
    <mergeCell ref="A63:H63"/>
    <mergeCell ref="A65:H65"/>
    <mergeCell ref="A66:H66"/>
    <mergeCell ref="A67:D67"/>
    <mergeCell ref="E67:F67"/>
    <mergeCell ref="A69:C70"/>
    <mergeCell ref="D69:D70"/>
    <mergeCell ref="E69:E70"/>
    <mergeCell ref="F69:F70"/>
    <mergeCell ref="J40:N48"/>
    <mergeCell ref="I38:I39"/>
    <mergeCell ref="O38:S38"/>
    <mergeCell ref="J49:N49"/>
    <mergeCell ref="O49:S49"/>
    <mergeCell ref="A49:I50"/>
    <mergeCell ref="A38:A39"/>
    <mergeCell ref="D38:D39"/>
    <mergeCell ref="E42:F42"/>
    <mergeCell ref="E43:F43"/>
    <mergeCell ref="E48:F48"/>
    <mergeCell ref="E47:F47"/>
  </mergeCells>
  <phoneticPr fontId="1" type="noConversion"/>
  <conditionalFormatting sqref="E40:F48">
    <cfRule type="duplicateValues" dxfId="0" priority="3"/>
  </conditionalFormatting>
  <dataValidations count="1">
    <dataValidation type="custom" allowBlank="1" showInputMessage="1" showErrorMessage="1" error="同一課程只可在每個註冊人員類別的現時註冊期內計算一次。_x000a__x000a_Repeated entries of recognised CEA Course Detected. Identical courses can only be counted once for each registered personnel type during the current registration period." sqref="E15:F34">
      <formula1>COUNTIF($E$15:$E$34,E15)=1</formula1>
    </dataValidation>
  </dataValidations>
  <hyperlinks>
    <hyperlink ref="A61:H61" r:id="rId1" display="註1：請參閱樹木管理人員註冊制度網站的「續期要求」網頁(https://www.greening.gov.hk/rstmp/tc/renewal_requirements/index.html)以了解各類註冊樹木管理人員所需的最低主要職能範疇持續進修樹藝學時數。"/>
    <hyperlink ref="A62:H62" r:id="rId2" display="Note 1:  Please refer to the Minimum CEA Hours for Individual Key Job Functions for Renewal of Registration at the &quot;Renewal Requirements&quot; of the Website of the Registration Scheme for Tree Management Personnel (https://www.greening.gov.hk/rstmp/en/renewal"/>
  </hyperlinks>
  <printOptions horizontalCentered="1"/>
  <pageMargins left="0.39370078740157483" right="0.39370078740157483" top="0.59055118110236227" bottom="0.59055118110236227" header="0.31496062992125984" footer="0.31496062992125984"/>
  <pageSetup paperSize="9" scale="42" fitToHeight="3" orientation="landscape" r:id="rId3"/>
  <headerFooter>
    <oddFooter>&amp;L&amp;"Arial,標準"&amp;10RSTMP-CEA-01(11/2023)</oddFooter>
  </headerFooter>
  <rowBreaks count="2" manualBreakCount="2">
    <brk id="35" max="8" man="1"/>
    <brk id="63" max="8" man="1"/>
  </rowBreaks>
  <drawing r:id="rId4"/>
  <legacyDrawing r:id="rId5"/>
  <mc:AlternateContent xmlns:mc="http://schemas.openxmlformats.org/markup-compatibility/2006">
    <mc:Choice Requires="x14">
      <controls>
        <mc:AlternateContent xmlns:mc="http://schemas.openxmlformats.org/markup-compatibility/2006">
          <mc:Choice Requires="x14">
            <control shapeId="2056" r:id="rId6" name="Check Box 8">
              <controlPr defaultSize="0" autoFill="0" autoLine="0" autoPict="0">
                <anchor moveWithCells="1">
                  <from>
                    <xdr:col>8</xdr:col>
                    <xdr:colOff>9525</xdr:colOff>
                    <xdr:row>5</xdr:row>
                    <xdr:rowOff>9525</xdr:rowOff>
                  </from>
                  <to>
                    <xdr:col>8</xdr:col>
                    <xdr:colOff>781050</xdr:colOff>
                    <xdr:row>6</xdr:row>
                    <xdr:rowOff>19050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8</xdr:col>
                    <xdr:colOff>9525</xdr:colOff>
                    <xdr:row>6</xdr:row>
                    <xdr:rowOff>9525</xdr:rowOff>
                  </from>
                  <to>
                    <xdr:col>8</xdr:col>
                    <xdr:colOff>781050</xdr:colOff>
                    <xdr:row>7</xdr:row>
                    <xdr:rowOff>19050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8</xdr:col>
                    <xdr:colOff>9525</xdr:colOff>
                    <xdr:row>9</xdr:row>
                    <xdr:rowOff>9525</xdr:rowOff>
                  </from>
                  <to>
                    <xdr:col>8</xdr:col>
                    <xdr:colOff>781050</xdr:colOff>
                    <xdr:row>10</xdr:row>
                    <xdr:rowOff>9525</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8</xdr:col>
                    <xdr:colOff>9525</xdr:colOff>
                    <xdr:row>7</xdr:row>
                    <xdr:rowOff>19050</xdr:rowOff>
                  </from>
                  <to>
                    <xdr:col>8</xdr:col>
                    <xdr:colOff>847725</xdr:colOff>
                    <xdr:row>8</xdr:row>
                    <xdr:rowOff>28575</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8</xdr:col>
                    <xdr:colOff>9525</xdr:colOff>
                    <xdr:row>8</xdr:row>
                    <xdr:rowOff>0</xdr:rowOff>
                  </from>
                  <to>
                    <xdr:col>8</xdr:col>
                    <xdr:colOff>847725</xdr:colOff>
                    <xdr:row>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'Course list'!$B$4:$B$394</xm:f>
          </x14:formula1>
          <xm:sqref>D15:D34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1"/>
  <sheetViews>
    <sheetView zoomScale="75" zoomScaleNormal="75" workbookViewId="0">
      <pane xSplit="1" ySplit="3" topLeftCell="B159" activePane="bottomRight" state="frozen"/>
      <selection pane="topRight" activeCell="B1" sqref="B1"/>
      <selection pane="bottomLeft" activeCell="A4" sqref="A4"/>
      <selection pane="bottomRight" activeCell="G181" sqref="G181"/>
    </sheetView>
  </sheetViews>
  <sheetFormatPr defaultRowHeight="16.5"/>
  <cols>
    <col min="2" max="2" width="30" customWidth="1"/>
    <col min="3" max="3" width="142.625" customWidth="1"/>
    <col min="4" max="4" width="57.125" customWidth="1"/>
  </cols>
  <sheetData>
    <row r="1" spans="2:10" ht="17.25" thickBot="1"/>
    <row r="2" spans="2:10">
      <c r="B2" s="284" t="s">
        <v>108</v>
      </c>
      <c r="C2" s="286" t="s">
        <v>109</v>
      </c>
      <c r="D2" s="286" t="s">
        <v>110</v>
      </c>
      <c r="E2" s="288" t="s">
        <v>0</v>
      </c>
      <c r="F2" s="290" t="s">
        <v>1</v>
      </c>
      <c r="G2" s="290"/>
      <c r="H2" s="290"/>
      <c r="I2" s="290"/>
      <c r="J2" s="291"/>
    </row>
    <row r="3" spans="2:10">
      <c r="B3" s="285"/>
      <c r="C3" s="287"/>
      <c r="D3" s="287"/>
      <c r="E3" s="289"/>
      <c r="F3" s="51">
        <v>1</v>
      </c>
      <c r="G3" s="51">
        <v>2</v>
      </c>
      <c r="H3" s="51">
        <v>3</v>
      </c>
      <c r="I3" s="51">
        <v>4</v>
      </c>
      <c r="J3" s="52">
        <v>5</v>
      </c>
    </row>
    <row r="4" spans="2:10">
      <c r="B4" s="58" t="s">
        <v>55</v>
      </c>
      <c r="C4" s="56" t="s">
        <v>512</v>
      </c>
      <c r="D4" s="56" t="s">
        <v>180</v>
      </c>
      <c r="E4" s="56">
        <v>3</v>
      </c>
      <c r="F4" s="56">
        <v>3</v>
      </c>
      <c r="G4" s="56">
        <v>0</v>
      </c>
      <c r="H4" s="56">
        <v>0</v>
      </c>
      <c r="I4" s="56">
        <v>0</v>
      </c>
      <c r="J4" s="59">
        <v>0</v>
      </c>
    </row>
    <row r="5" spans="2:10">
      <c r="B5" s="58" t="s">
        <v>183</v>
      </c>
      <c r="C5" s="56" t="s">
        <v>512</v>
      </c>
      <c r="D5" s="56" t="s">
        <v>180</v>
      </c>
      <c r="E5" s="56">
        <v>3</v>
      </c>
      <c r="F5" s="56">
        <v>3</v>
      </c>
      <c r="G5" s="56">
        <v>0</v>
      </c>
      <c r="H5" s="56">
        <v>0</v>
      </c>
      <c r="I5" s="56">
        <v>0</v>
      </c>
      <c r="J5" s="59">
        <v>0</v>
      </c>
    </row>
    <row r="6" spans="2:10">
      <c r="B6" s="58" t="s">
        <v>184</v>
      </c>
      <c r="C6" s="56" t="s">
        <v>512</v>
      </c>
      <c r="D6" s="56" t="s">
        <v>180</v>
      </c>
      <c r="E6" s="56">
        <v>3</v>
      </c>
      <c r="F6" s="56">
        <v>3</v>
      </c>
      <c r="G6" s="56">
        <v>0</v>
      </c>
      <c r="H6" s="56">
        <v>0</v>
      </c>
      <c r="I6" s="56">
        <v>0</v>
      </c>
      <c r="J6" s="59">
        <v>0</v>
      </c>
    </row>
    <row r="7" spans="2:10">
      <c r="B7" s="58" t="s">
        <v>185</v>
      </c>
      <c r="C7" s="56" t="s">
        <v>512</v>
      </c>
      <c r="D7" s="56" t="s">
        <v>180</v>
      </c>
      <c r="E7" s="56">
        <v>3</v>
      </c>
      <c r="F7" s="56">
        <v>3</v>
      </c>
      <c r="G7" s="56">
        <v>0</v>
      </c>
      <c r="H7" s="56">
        <v>0</v>
      </c>
      <c r="I7" s="56">
        <v>0</v>
      </c>
      <c r="J7" s="59">
        <v>0</v>
      </c>
    </row>
    <row r="8" spans="2:10">
      <c r="B8" s="58" t="s">
        <v>186</v>
      </c>
      <c r="C8" s="56" t="s">
        <v>512</v>
      </c>
      <c r="D8" s="56" t="s">
        <v>180</v>
      </c>
      <c r="E8" s="56">
        <v>3</v>
      </c>
      <c r="F8" s="56">
        <v>3</v>
      </c>
      <c r="G8" s="56">
        <v>0</v>
      </c>
      <c r="H8" s="56">
        <v>0</v>
      </c>
      <c r="I8" s="56">
        <v>0</v>
      </c>
      <c r="J8" s="59">
        <v>0</v>
      </c>
    </row>
    <row r="9" spans="2:10">
      <c r="B9" s="58" t="s">
        <v>187</v>
      </c>
      <c r="C9" s="56" t="s">
        <v>512</v>
      </c>
      <c r="D9" s="56" t="s">
        <v>180</v>
      </c>
      <c r="E9" s="56">
        <v>3</v>
      </c>
      <c r="F9" s="56">
        <v>3</v>
      </c>
      <c r="G9" s="56">
        <v>0</v>
      </c>
      <c r="H9" s="56">
        <v>0</v>
      </c>
      <c r="I9" s="56">
        <v>0</v>
      </c>
      <c r="J9" s="59">
        <v>0</v>
      </c>
    </row>
    <row r="10" spans="2:10">
      <c r="B10" s="58" t="s">
        <v>188</v>
      </c>
      <c r="C10" s="56" t="s">
        <v>512</v>
      </c>
      <c r="D10" s="56" t="s">
        <v>180</v>
      </c>
      <c r="E10" s="56">
        <v>3</v>
      </c>
      <c r="F10" s="56">
        <v>3</v>
      </c>
      <c r="G10" s="56">
        <v>0</v>
      </c>
      <c r="H10" s="56">
        <v>0</v>
      </c>
      <c r="I10" s="56">
        <v>0</v>
      </c>
      <c r="J10" s="59">
        <v>0</v>
      </c>
    </row>
    <row r="11" spans="2:10">
      <c r="B11" s="58" t="s">
        <v>189</v>
      </c>
      <c r="C11" s="56" t="s">
        <v>512</v>
      </c>
      <c r="D11" s="56" t="s">
        <v>180</v>
      </c>
      <c r="E11" s="56">
        <v>3</v>
      </c>
      <c r="F11" s="56">
        <v>3</v>
      </c>
      <c r="G11" s="56">
        <v>0</v>
      </c>
      <c r="H11" s="56">
        <v>0</v>
      </c>
      <c r="I11" s="56">
        <v>0</v>
      </c>
      <c r="J11" s="59">
        <v>0</v>
      </c>
    </row>
    <row r="12" spans="2:10">
      <c r="B12" s="58" t="s">
        <v>190</v>
      </c>
      <c r="C12" s="56" t="s">
        <v>512</v>
      </c>
      <c r="D12" s="56" t="s">
        <v>180</v>
      </c>
      <c r="E12" s="56">
        <v>3</v>
      </c>
      <c r="F12" s="56">
        <v>3</v>
      </c>
      <c r="G12" s="56">
        <v>0</v>
      </c>
      <c r="H12" s="56">
        <v>0</v>
      </c>
      <c r="I12" s="56">
        <v>0</v>
      </c>
      <c r="J12" s="59">
        <v>0</v>
      </c>
    </row>
    <row r="13" spans="2:10">
      <c r="B13" s="58" t="s">
        <v>191</v>
      </c>
      <c r="C13" s="56" t="s">
        <v>512</v>
      </c>
      <c r="D13" s="56" t="s">
        <v>180</v>
      </c>
      <c r="E13" s="56">
        <v>3</v>
      </c>
      <c r="F13" s="56">
        <v>3</v>
      </c>
      <c r="G13" s="56">
        <v>0</v>
      </c>
      <c r="H13" s="56">
        <v>0</v>
      </c>
      <c r="I13" s="56">
        <v>0</v>
      </c>
      <c r="J13" s="59">
        <v>0</v>
      </c>
    </row>
    <row r="14" spans="2:10">
      <c r="B14" s="58" t="s">
        <v>57</v>
      </c>
      <c r="C14" s="56" t="s">
        <v>34</v>
      </c>
      <c r="D14" s="56" t="s">
        <v>180</v>
      </c>
      <c r="E14" s="56">
        <v>3</v>
      </c>
      <c r="F14" s="56">
        <v>3</v>
      </c>
      <c r="G14" s="56">
        <v>0</v>
      </c>
      <c r="H14" s="56">
        <v>0</v>
      </c>
      <c r="I14" s="56">
        <v>0</v>
      </c>
      <c r="J14" s="59">
        <v>0</v>
      </c>
    </row>
    <row r="15" spans="2:10">
      <c r="B15" s="58" t="s">
        <v>446</v>
      </c>
      <c r="C15" s="56" t="s">
        <v>34</v>
      </c>
      <c r="D15" s="56" t="s">
        <v>180</v>
      </c>
      <c r="E15" s="56">
        <v>3</v>
      </c>
      <c r="F15" s="56">
        <v>3</v>
      </c>
      <c r="G15" s="56">
        <v>0</v>
      </c>
      <c r="H15" s="56">
        <v>0</v>
      </c>
      <c r="I15" s="56">
        <v>0</v>
      </c>
      <c r="J15" s="59">
        <v>0</v>
      </c>
    </row>
    <row r="16" spans="2:10">
      <c r="B16" s="58" t="s">
        <v>447</v>
      </c>
      <c r="C16" s="56" t="s">
        <v>34</v>
      </c>
      <c r="D16" s="56" t="s">
        <v>180</v>
      </c>
      <c r="E16" s="56">
        <v>3</v>
      </c>
      <c r="F16" s="56">
        <v>3</v>
      </c>
      <c r="G16" s="56">
        <v>0</v>
      </c>
      <c r="H16" s="56">
        <v>0</v>
      </c>
      <c r="I16" s="56">
        <v>0</v>
      </c>
      <c r="J16" s="59">
        <v>0</v>
      </c>
    </row>
    <row r="17" spans="2:10">
      <c r="B17" s="58" t="s">
        <v>448</v>
      </c>
      <c r="C17" s="56" t="s">
        <v>34</v>
      </c>
      <c r="D17" s="56" t="s">
        <v>180</v>
      </c>
      <c r="E17" s="56">
        <v>3</v>
      </c>
      <c r="F17" s="56">
        <v>3</v>
      </c>
      <c r="G17" s="56">
        <v>0</v>
      </c>
      <c r="H17" s="56">
        <v>0</v>
      </c>
      <c r="I17" s="56">
        <v>0</v>
      </c>
      <c r="J17" s="59">
        <v>0</v>
      </c>
    </row>
    <row r="18" spans="2:10">
      <c r="B18" s="58" t="s">
        <v>449</v>
      </c>
      <c r="C18" s="56" t="s">
        <v>34</v>
      </c>
      <c r="D18" s="56" t="s">
        <v>180</v>
      </c>
      <c r="E18" s="56">
        <v>3</v>
      </c>
      <c r="F18" s="56">
        <v>3</v>
      </c>
      <c r="G18" s="56">
        <v>0</v>
      </c>
      <c r="H18" s="56">
        <v>0</v>
      </c>
      <c r="I18" s="56">
        <v>0</v>
      </c>
      <c r="J18" s="59">
        <v>0</v>
      </c>
    </row>
    <row r="19" spans="2:10">
      <c r="B19" s="58" t="s">
        <v>450</v>
      </c>
      <c r="C19" s="56" t="s">
        <v>34</v>
      </c>
      <c r="D19" s="56" t="s">
        <v>180</v>
      </c>
      <c r="E19" s="56">
        <v>3</v>
      </c>
      <c r="F19" s="56">
        <v>3</v>
      </c>
      <c r="G19" s="56">
        <v>0</v>
      </c>
      <c r="H19" s="56">
        <v>0</v>
      </c>
      <c r="I19" s="56">
        <v>0</v>
      </c>
      <c r="J19" s="59">
        <v>0</v>
      </c>
    </row>
    <row r="20" spans="2:10">
      <c r="B20" s="58" t="s">
        <v>451</v>
      </c>
      <c r="C20" s="56" t="s">
        <v>34</v>
      </c>
      <c r="D20" s="56" t="s">
        <v>180</v>
      </c>
      <c r="E20" s="56">
        <v>3</v>
      </c>
      <c r="F20" s="56">
        <v>3</v>
      </c>
      <c r="G20" s="56">
        <v>0</v>
      </c>
      <c r="H20" s="56">
        <v>0</v>
      </c>
      <c r="I20" s="56">
        <v>0</v>
      </c>
      <c r="J20" s="59">
        <v>0</v>
      </c>
    </row>
    <row r="21" spans="2:10">
      <c r="B21" s="58" t="s">
        <v>452</v>
      </c>
      <c r="C21" s="56" t="s">
        <v>34</v>
      </c>
      <c r="D21" s="56" t="s">
        <v>180</v>
      </c>
      <c r="E21" s="56">
        <v>3</v>
      </c>
      <c r="F21" s="56">
        <v>3</v>
      </c>
      <c r="G21" s="56">
        <v>0</v>
      </c>
      <c r="H21" s="56">
        <v>0</v>
      </c>
      <c r="I21" s="56">
        <v>0</v>
      </c>
      <c r="J21" s="59">
        <v>0</v>
      </c>
    </row>
    <row r="22" spans="2:10">
      <c r="B22" s="58" t="s">
        <v>453</v>
      </c>
      <c r="C22" s="56" t="s">
        <v>34</v>
      </c>
      <c r="D22" s="56" t="s">
        <v>180</v>
      </c>
      <c r="E22" s="56">
        <v>3</v>
      </c>
      <c r="F22" s="56">
        <v>3</v>
      </c>
      <c r="G22" s="56">
        <v>0</v>
      </c>
      <c r="H22" s="56">
        <v>0</v>
      </c>
      <c r="I22" s="56">
        <v>0</v>
      </c>
      <c r="J22" s="59">
        <v>0</v>
      </c>
    </row>
    <row r="23" spans="2:10">
      <c r="B23" s="58" t="s">
        <v>454</v>
      </c>
      <c r="C23" s="56" t="s">
        <v>34</v>
      </c>
      <c r="D23" s="56" t="s">
        <v>180</v>
      </c>
      <c r="E23" s="56">
        <v>3</v>
      </c>
      <c r="F23" s="56">
        <v>3</v>
      </c>
      <c r="G23" s="56">
        <v>0</v>
      </c>
      <c r="H23" s="56">
        <v>0</v>
      </c>
      <c r="I23" s="56">
        <v>0</v>
      </c>
      <c r="J23" s="59">
        <v>0</v>
      </c>
    </row>
    <row r="24" spans="2:10">
      <c r="B24" s="58" t="s">
        <v>59</v>
      </c>
      <c r="C24" s="56" t="s">
        <v>35</v>
      </c>
      <c r="D24" s="56" t="s">
        <v>180</v>
      </c>
      <c r="E24" s="56">
        <v>3</v>
      </c>
      <c r="F24" s="56">
        <v>3</v>
      </c>
      <c r="G24" s="56">
        <v>0</v>
      </c>
      <c r="H24" s="56">
        <v>0</v>
      </c>
      <c r="I24" s="56">
        <v>0</v>
      </c>
      <c r="J24" s="59">
        <v>0</v>
      </c>
    </row>
    <row r="25" spans="2:10">
      <c r="B25" s="58" t="s">
        <v>428</v>
      </c>
      <c r="C25" s="56" t="s">
        <v>35</v>
      </c>
      <c r="D25" s="56" t="s">
        <v>180</v>
      </c>
      <c r="E25" s="56">
        <v>3</v>
      </c>
      <c r="F25" s="56">
        <v>3</v>
      </c>
      <c r="G25" s="56">
        <v>0</v>
      </c>
      <c r="H25" s="56">
        <v>0</v>
      </c>
      <c r="I25" s="56">
        <v>0</v>
      </c>
      <c r="J25" s="59">
        <v>0</v>
      </c>
    </row>
    <row r="26" spans="2:10">
      <c r="B26" s="58" t="s">
        <v>429</v>
      </c>
      <c r="C26" s="56" t="s">
        <v>35</v>
      </c>
      <c r="D26" s="56" t="s">
        <v>180</v>
      </c>
      <c r="E26" s="56">
        <v>3</v>
      </c>
      <c r="F26" s="56">
        <v>3</v>
      </c>
      <c r="G26" s="56">
        <v>0</v>
      </c>
      <c r="H26" s="56">
        <v>0</v>
      </c>
      <c r="I26" s="56">
        <v>0</v>
      </c>
      <c r="J26" s="59">
        <v>0</v>
      </c>
    </row>
    <row r="27" spans="2:10">
      <c r="B27" s="58" t="s">
        <v>430</v>
      </c>
      <c r="C27" s="56" t="s">
        <v>35</v>
      </c>
      <c r="D27" s="56" t="s">
        <v>180</v>
      </c>
      <c r="E27" s="56">
        <v>3</v>
      </c>
      <c r="F27" s="56">
        <v>3</v>
      </c>
      <c r="G27" s="56">
        <v>0</v>
      </c>
      <c r="H27" s="56">
        <v>0</v>
      </c>
      <c r="I27" s="56">
        <v>0</v>
      </c>
      <c r="J27" s="59">
        <v>0</v>
      </c>
    </row>
    <row r="28" spans="2:10">
      <c r="B28" s="58" t="s">
        <v>431</v>
      </c>
      <c r="C28" s="56" t="s">
        <v>35</v>
      </c>
      <c r="D28" s="56" t="s">
        <v>180</v>
      </c>
      <c r="E28" s="56">
        <v>3</v>
      </c>
      <c r="F28" s="56">
        <v>3</v>
      </c>
      <c r="G28" s="56">
        <v>0</v>
      </c>
      <c r="H28" s="56">
        <v>0</v>
      </c>
      <c r="I28" s="56">
        <v>0</v>
      </c>
      <c r="J28" s="59">
        <v>0</v>
      </c>
    </row>
    <row r="29" spans="2:10">
      <c r="B29" s="58" t="s">
        <v>432</v>
      </c>
      <c r="C29" s="56" t="s">
        <v>35</v>
      </c>
      <c r="D29" s="56" t="s">
        <v>180</v>
      </c>
      <c r="E29" s="56">
        <v>3</v>
      </c>
      <c r="F29" s="56">
        <v>3</v>
      </c>
      <c r="G29" s="56">
        <v>0</v>
      </c>
      <c r="H29" s="56">
        <v>0</v>
      </c>
      <c r="I29" s="56">
        <v>0</v>
      </c>
      <c r="J29" s="59">
        <v>0</v>
      </c>
    </row>
    <row r="30" spans="2:10">
      <c r="B30" s="58" t="s">
        <v>433</v>
      </c>
      <c r="C30" s="56" t="s">
        <v>35</v>
      </c>
      <c r="D30" s="56" t="s">
        <v>180</v>
      </c>
      <c r="E30" s="56">
        <v>3</v>
      </c>
      <c r="F30" s="56">
        <v>3</v>
      </c>
      <c r="G30" s="56">
        <v>0</v>
      </c>
      <c r="H30" s="56">
        <v>0</v>
      </c>
      <c r="I30" s="56">
        <v>0</v>
      </c>
      <c r="J30" s="59">
        <v>0</v>
      </c>
    </row>
    <row r="31" spans="2:10">
      <c r="B31" s="58" t="s">
        <v>434</v>
      </c>
      <c r="C31" s="56" t="s">
        <v>35</v>
      </c>
      <c r="D31" s="56" t="s">
        <v>180</v>
      </c>
      <c r="E31" s="56">
        <v>3</v>
      </c>
      <c r="F31" s="56">
        <v>3</v>
      </c>
      <c r="G31" s="56">
        <v>0</v>
      </c>
      <c r="H31" s="56">
        <v>0</v>
      </c>
      <c r="I31" s="56">
        <v>0</v>
      </c>
      <c r="J31" s="59">
        <v>0</v>
      </c>
    </row>
    <row r="32" spans="2:10">
      <c r="B32" s="58" t="s">
        <v>435</v>
      </c>
      <c r="C32" s="56" t="s">
        <v>35</v>
      </c>
      <c r="D32" s="56" t="s">
        <v>180</v>
      </c>
      <c r="E32" s="56">
        <v>3</v>
      </c>
      <c r="F32" s="56">
        <v>3</v>
      </c>
      <c r="G32" s="56">
        <v>0</v>
      </c>
      <c r="H32" s="56">
        <v>0</v>
      </c>
      <c r="I32" s="56">
        <v>0</v>
      </c>
      <c r="J32" s="59">
        <v>0</v>
      </c>
    </row>
    <row r="33" spans="2:10">
      <c r="B33" s="58" t="s">
        <v>436</v>
      </c>
      <c r="C33" s="56" t="s">
        <v>35</v>
      </c>
      <c r="D33" s="56" t="s">
        <v>180</v>
      </c>
      <c r="E33" s="56">
        <v>3</v>
      </c>
      <c r="F33" s="56">
        <v>3</v>
      </c>
      <c r="G33" s="56">
        <v>0</v>
      </c>
      <c r="H33" s="56">
        <v>0</v>
      </c>
      <c r="I33" s="56">
        <v>0</v>
      </c>
      <c r="J33" s="59">
        <v>0</v>
      </c>
    </row>
    <row r="34" spans="2:10">
      <c r="B34" s="58" t="s">
        <v>60</v>
      </c>
      <c r="C34" s="56" t="s">
        <v>36</v>
      </c>
      <c r="D34" s="56" t="s">
        <v>180</v>
      </c>
      <c r="E34" s="56">
        <v>3</v>
      </c>
      <c r="F34" s="56">
        <v>3</v>
      </c>
      <c r="G34" s="56">
        <v>0</v>
      </c>
      <c r="H34" s="56">
        <v>0</v>
      </c>
      <c r="I34" s="56">
        <v>0</v>
      </c>
      <c r="J34" s="59">
        <v>0</v>
      </c>
    </row>
    <row r="35" spans="2:10">
      <c r="B35" s="58" t="s">
        <v>419</v>
      </c>
      <c r="C35" s="56" t="s">
        <v>36</v>
      </c>
      <c r="D35" s="56" t="s">
        <v>180</v>
      </c>
      <c r="E35" s="56">
        <v>3</v>
      </c>
      <c r="F35" s="56">
        <v>3</v>
      </c>
      <c r="G35" s="56">
        <v>0</v>
      </c>
      <c r="H35" s="56">
        <v>0</v>
      </c>
      <c r="I35" s="56">
        <v>0</v>
      </c>
      <c r="J35" s="59">
        <v>0</v>
      </c>
    </row>
    <row r="36" spans="2:10">
      <c r="B36" s="58" t="s">
        <v>420</v>
      </c>
      <c r="C36" s="56" t="s">
        <v>36</v>
      </c>
      <c r="D36" s="56" t="s">
        <v>180</v>
      </c>
      <c r="E36" s="56">
        <v>3</v>
      </c>
      <c r="F36" s="56">
        <v>3</v>
      </c>
      <c r="G36" s="56">
        <v>0</v>
      </c>
      <c r="H36" s="56">
        <v>0</v>
      </c>
      <c r="I36" s="56">
        <v>0</v>
      </c>
      <c r="J36" s="59">
        <v>0</v>
      </c>
    </row>
    <row r="37" spans="2:10">
      <c r="B37" s="58" t="s">
        <v>421</v>
      </c>
      <c r="C37" s="56" t="s">
        <v>36</v>
      </c>
      <c r="D37" s="56" t="s">
        <v>180</v>
      </c>
      <c r="E37" s="56">
        <v>3</v>
      </c>
      <c r="F37" s="56">
        <v>3</v>
      </c>
      <c r="G37" s="56">
        <v>0</v>
      </c>
      <c r="H37" s="56">
        <v>0</v>
      </c>
      <c r="I37" s="56">
        <v>0</v>
      </c>
      <c r="J37" s="59">
        <v>0</v>
      </c>
    </row>
    <row r="38" spans="2:10">
      <c r="B38" s="58" t="s">
        <v>422</v>
      </c>
      <c r="C38" s="56" t="s">
        <v>36</v>
      </c>
      <c r="D38" s="56" t="s">
        <v>180</v>
      </c>
      <c r="E38" s="56">
        <v>3</v>
      </c>
      <c r="F38" s="56">
        <v>3</v>
      </c>
      <c r="G38" s="56">
        <v>0</v>
      </c>
      <c r="H38" s="56">
        <v>0</v>
      </c>
      <c r="I38" s="56">
        <v>0</v>
      </c>
      <c r="J38" s="59">
        <v>0</v>
      </c>
    </row>
    <row r="39" spans="2:10">
      <c r="B39" s="58" t="s">
        <v>423</v>
      </c>
      <c r="C39" s="56" t="s">
        <v>36</v>
      </c>
      <c r="D39" s="56" t="s">
        <v>180</v>
      </c>
      <c r="E39" s="56">
        <v>3</v>
      </c>
      <c r="F39" s="56">
        <v>3</v>
      </c>
      <c r="G39" s="56">
        <v>0</v>
      </c>
      <c r="H39" s="56">
        <v>0</v>
      </c>
      <c r="I39" s="56">
        <v>0</v>
      </c>
      <c r="J39" s="59">
        <v>0</v>
      </c>
    </row>
    <row r="40" spans="2:10">
      <c r="B40" s="58" t="s">
        <v>424</v>
      </c>
      <c r="C40" s="56" t="s">
        <v>36</v>
      </c>
      <c r="D40" s="56" t="s">
        <v>180</v>
      </c>
      <c r="E40" s="56">
        <v>3</v>
      </c>
      <c r="F40" s="56">
        <v>3</v>
      </c>
      <c r="G40" s="56">
        <v>0</v>
      </c>
      <c r="H40" s="56">
        <v>0</v>
      </c>
      <c r="I40" s="56">
        <v>0</v>
      </c>
      <c r="J40" s="59">
        <v>0</v>
      </c>
    </row>
    <row r="41" spans="2:10">
      <c r="B41" s="58" t="s">
        <v>425</v>
      </c>
      <c r="C41" s="56" t="s">
        <v>36</v>
      </c>
      <c r="D41" s="56" t="s">
        <v>180</v>
      </c>
      <c r="E41" s="56">
        <v>3</v>
      </c>
      <c r="F41" s="56">
        <v>3</v>
      </c>
      <c r="G41" s="56">
        <v>0</v>
      </c>
      <c r="H41" s="56">
        <v>0</v>
      </c>
      <c r="I41" s="56">
        <v>0</v>
      </c>
      <c r="J41" s="59">
        <v>0</v>
      </c>
    </row>
    <row r="42" spans="2:10">
      <c r="B42" s="58" t="s">
        <v>426</v>
      </c>
      <c r="C42" s="56" t="s">
        <v>36</v>
      </c>
      <c r="D42" s="56" t="s">
        <v>180</v>
      </c>
      <c r="E42" s="56">
        <v>3</v>
      </c>
      <c r="F42" s="56">
        <v>3</v>
      </c>
      <c r="G42" s="56">
        <v>0</v>
      </c>
      <c r="H42" s="56">
        <v>0</v>
      </c>
      <c r="I42" s="56">
        <v>0</v>
      </c>
      <c r="J42" s="59">
        <v>0</v>
      </c>
    </row>
    <row r="43" spans="2:10">
      <c r="B43" s="58" t="s">
        <v>427</v>
      </c>
      <c r="C43" s="56" t="s">
        <v>36</v>
      </c>
      <c r="D43" s="56" t="s">
        <v>180</v>
      </c>
      <c r="E43" s="56">
        <v>3</v>
      </c>
      <c r="F43" s="56">
        <v>3</v>
      </c>
      <c r="G43" s="56">
        <v>0</v>
      </c>
      <c r="H43" s="56">
        <v>0</v>
      </c>
      <c r="I43" s="56">
        <v>0</v>
      </c>
      <c r="J43" s="59">
        <v>0</v>
      </c>
    </row>
    <row r="44" spans="2:10">
      <c r="B44" s="58" t="s">
        <v>63</v>
      </c>
      <c r="C44" s="56" t="s">
        <v>515</v>
      </c>
      <c r="D44" s="56" t="s">
        <v>373</v>
      </c>
      <c r="E44" s="56">
        <v>3</v>
      </c>
      <c r="F44" s="56">
        <v>3</v>
      </c>
      <c r="G44" s="56">
        <v>0</v>
      </c>
      <c r="H44" s="56">
        <v>0</v>
      </c>
      <c r="I44" s="56">
        <v>0</v>
      </c>
      <c r="J44" s="59">
        <v>0</v>
      </c>
    </row>
    <row r="45" spans="2:10">
      <c r="B45" s="58" t="s">
        <v>392</v>
      </c>
      <c r="C45" s="56" t="s">
        <v>515</v>
      </c>
      <c r="D45" s="56" t="s">
        <v>373</v>
      </c>
      <c r="E45" s="56">
        <v>3</v>
      </c>
      <c r="F45" s="56">
        <v>3</v>
      </c>
      <c r="G45" s="56">
        <v>0</v>
      </c>
      <c r="H45" s="56">
        <v>0</v>
      </c>
      <c r="I45" s="56">
        <v>0</v>
      </c>
      <c r="J45" s="59">
        <v>0</v>
      </c>
    </row>
    <row r="46" spans="2:10">
      <c r="B46" s="58" t="s">
        <v>393</v>
      </c>
      <c r="C46" s="56" t="s">
        <v>515</v>
      </c>
      <c r="D46" s="56" t="s">
        <v>373</v>
      </c>
      <c r="E46" s="56">
        <v>3</v>
      </c>
      <c r="F46" s="56">
        <v>3</v>
      </c>
      <c r="G46" s="56">
        <v>0</v>
      </c>
      <c r="H46" s="56">
        <v>0</v>
      </c>
      <c r="I46" s="56">
        <v>0</v>
      </c>
      <c r="J46" s="59">
        <v>0</v>
      </c>
    </row>
    <row r="47" spans="2:10">
      <c r="B47" s="58" t="s">
        <v>394</v>
      </c>
      <c r="C47" s="56" t="s">
        <v>515</v>
      </c>
      <c r="D47" s="56" t="s">
        <v>373</v>
      </c>
      <c r="E47" s="56">
        <v>3</v>
      </c>
      <c r="F47" s="56">
        <v>3</v>
      </c>
      <c r="G47" s="56">
        <v>0</v>
      </c>
      <c r="H47" s="56">
        <v>0</v>
      </c>
      <c r="I47" s="56">
        <v>0</v>
      </c>
      <c r="J47" s="59">
        <v>0</v>
      </c>
    </row>
    <row r="48" spans="2:10">
      <c r="B48" s="58" t="s">
        <v>400</v>
      </c>
      <c r="C48" s="56" t="s">
        <v>515</v>
      </c>
      <c r="D48" s="56" t="s">
        <v>373</v>
      </c>
      <c r="E48" s="56">
        <v>3</v>
      </c>
      <c r="F48" s="56">
        <v>3</v>
      </c>
      <c r="G48" s="56">
        <v>0</v>
      </c>
      <c r="H48" s="56">
        <v>0</v>
      </c>
      <c r="I48" s="56">
        <v>0</v>
      </c>
      <c r="J48" s="59">
        <v>0</v>
      </c>
    </row>
    <row r="49" spans="2:10">
      <c r="B49" s="58" t="s">
        <v>395</v>
      </c>
      <c r="C49" s="56" t="s">
        <v>515</v>
      </c>
      <c r="D49" s="56" t="s">
        <v>373</v>
      </c>
      <c r="E49" s="56">
        <v>3</v>
      </c>
      <c r="F49" s="56">
        <v>3</v>
      </c>
      <c r="G49" s="56">
        <v>0</v>
      </c>
      <c r="H49" s="56">
        <v>0</v>
      </c>
      <c r="I49" s="56">
        <v>0</v>
      </c>
      <c r="J49" s="59">
        <v>0</v>
      </c>
    </row>
    <row r="50" spans="2:10">
      <c r="B50" s="58" t="s">
        <v>396</v>
      </c>
      <c r="C50" s="56" t="s">
        <v>515</v>
      </c>
      <c r="D50" s="56" t="s">
        <v>373</v>
      </c>
      <c r="E50" s="56">
        <v>3</v>
      </c>
      <c r="F50" s="56">
        <v>3</v>
      </c>
      <c r="G50" s="56">
        <v>0</v>
      </c>
      <c r="H50" s="56">
        <v>0</v>
      </c>
      <c r="I50" s="56">
        <v>0</v>
      </c>
      <c r="J50" s="59">
        <v>0</v>
      </c>
    </row>
    <row r="51" spans="2:10">
      <c r="B51" s="58" t="s">
        <v>397</v>
      </c>
      <c r="C51" s="56" t="s">
        <v>515</v>
      </c>
      <c r="D51" s="56" t="s">
        <v>373</v>
      </c>
      <c r="E51" s="56">
        <v>3</v>
      </c>
      <c r="F51" s="56">
        <v>3</v>
      </c>
      <c r="G51" s="56">
        <v>0</v>
      </c>
      <c r="H51" s="56">
        <v>0</v>
      </c>
      <c r="I51" s="56">
        <v>0</v>
      </c>
      <c r="J51" s="59">
        <v>0</v>
      </c>
    </row>
    <row r="52" spans="2:10">
      <c r="B52" s="58" t="s">
        <v>398</v>
      </c>
      <c r="C52" s="56" t="s">
        <v>515</v>
      </c>
      <c r="D52" s="56" t="s">
        <v>373</v>
      </c>
      <c r="E52" s="56">
        <v>3</v>
      </c>
      <c r="F52" s="56">
        <v>3</v>
      </c>
      <c r="G52" s="56">
        <v>0</v>
      </c>
      <c r="H52" s="56">
        <v>0</v>
      </c>
      <c r="I52" s="56">
        <v>0</v>
      </c>
      <c r="J52" s="59">
        <v>0</v>
      </c>
    </row>
    <row r="53" spans="2:10">
      <c r="B53" s="58" t="s">
        <v>399</v>
      </c>
      <c r="C53" s="56" t="s">
        <v>515</v>
      </c>
      <c r="D53" s="56" t="s">
        <v>373</v>
      </c>
      <c r="E53" s="56">
        <v>3</v>
      </c>
      <c r="F53" s="56">
        <v>3</v>
      </c>
      <c r="G53" s="56">
        <v>0</v>
      </c>
      <c r="H53" s="56">
        <v>0</v>
      </c>
      <c r="I53" s="56">
        <v>0</v>
      </c>
      <c r="J53" s="59">
        <v>0</v>
      </c>
    </row>
    <row r="54" spans="2:10">
      <c r="B54" s="58" t="s">
        <v>70</v>
      </c>
      <c r="C54" s="56" t="s">
        <v>42</v>
      </c>
      <c r="D54" s="56" t="s">
        <v>193</v>
      </c>
      <c r="E54" s="56">
        <v>3</v>
      </c>
      <c r="F54" s="56">
        <v>3</v>
      </c>
      <c r="G54" s="56">
        <v>0</v>
      </c>
      <c r="H54" s="56">
        <v>0</v>
      </c>
      <c r="I54" s="56">
        <v>0</v>
      </c>
      <c r="J54" s="59">
        <v>0</v>
      </c>
    </row>
    <row r="55" spans="2:10">
      <c r="B55" s="58" t="s">
        <v>328</v>
      </c>
      <c r="C55" s="56" t="s">
        <v>42</v>
      </c>
      <c r="D55" s="56" t="s">
        <v>193</v>
      </c>
      <c r="E55" s="56">
        <v>3</v>
      </c>
      <c r="F55" s="56">
        <v>3</v>
      </c>
      <c r="G55" s="56">
        <v>0</v>
      </c>
      <c r="H55" s="56">
        <v>0</v>
      </c>
      <c r="I55" s="56">
        <v>0</v>
      </c>
      <c r="J55" s="59">
        <v>0</v>
      </c>
    </row>
    <row r="56" spans="2:10">
      <c r="B56" s="58" t="s">
        <v>329</v>
      </c>
      <c r="C56" s="56" t="s">
        <v>42</v>
      </c>
      <c r="D56" s="56" t="s">
        <v>193</v>
      </c>
      <c r="E56" s="56">
        <v>3</v>
      </c>
      <c r="F56" s="56">
        <v>3</v>
      </c>
      <c r="G56" s="56">
        <v>0</v>
      </c>
      <c r="H56" s="56">
        <v>0</v>
      </c>
      <c r="I56" s="56">
        <v>0</v>
      </c>
      <c r="J56" s="59">
        <v>0</v>
      </c>
    </row>
    <row r="57" spans="2:10">
      <c r="B57" s="58" t="s">
        <v>330</v>
      </c>
      <c r="C57" s="56" t="s">
        <v>42</v>
      </c>
      <c r="D57" s="56" t="s">
        <v>193</v>
      </c>
      <c r="E57" s="56">
        <v>3</v>
      </c>
      <c r="F57" s="56">
        <v>3</v>
      </c>
      <c r="G57" s="56">
        <v>0</v>
      </c>
      <c r="H57" s="56">
        <v>0</v>
      </c>
      <c r="I57" s="56">
        <v>0</v>
      </c>
      <c r="J57" s="59">
        <v>0</v>
      </c>
    </row>
    <row r="58" spans="2:10">
      <c r="B58" s="58" t="s">
        <v>331</v>
      </c>
      <c r="C58" s="56" t="s">
        <v>42</v>
      </c>
      <c r="D58" s="56" t="s">
        <v>193</v>
      </c>
      <c r="E58" s="56">
        <v>3</v>
      </c>
      <c r="F58" s="56">
        <v>3</v>
      </c>
      <c r="G58" s="56">
        <v>0</v>
      </c>
      <c r="H58" s="56">
        <v>0</v>
      </c>
      <c r="I58" s="56">
        <v>0</v>
      </c>
      <c r="J58" s="59">
        <v>0</v>
      </c>
    </row>
    <row r="59" spans="2:10">
      <c r="B59" s="58" t="s">
        <v>332</v>
      </c>
      <c r="C59" s="56" t="s">
        <v>42</v>
      </c>
      <c r="D59" s="56" t="s">
        <v>193</v>
      </c>
      <c r="E59" s="56">
        <v>3</v>
      </c>
      <c r="F59" s="56">
        <v>3</v>
      </c>
      <c r="G59" s="56">
        <v>0</v>
      </c>
      <c r="H59" s="56">
        <v>0</v>
      </c>
      <c r="I59" s="56">
        <v>0</v>
      </c>
      <c r="J59" s="59">
        <v>0</v>
      </c>
    </row>
    <row r="60" spans="2:10">
      <c r="B60" s="58" t="s">
        <v>333</v>
      </c>
      <c r="C60" s="56" t="s">
        <v>42</v>
      </c>
      <c r="D60" s="56" t="s">
        <v>193</v>
      </c>
      <c r="E60" s="56">
        <v>3</v>
      </c>
      <c r="F60" s="56">
        <v>3</v>
      </c>
      <c r="G60" s="56">
        <v>0</v>
      </c>
      <c r="H60" s="56">
        <v>0</v>
      </c>
      <c r="I60" s="56">
        <v>0</v>
      </c>
      <c r="J60" s="59">
        <v>0</v>
      </c>
    </row>
    <row r="61" spans="2:10">
      <c r="B61" s="58" t="s">
        <v>334</v>
      </c>
      <c r="C61" s="56" t="s">
        <v>42</v>
      </c>
      <c r="D61" s="56" t="s">
        <v>193</v>
      </c>
      <c r="E61" s="56">
        <v>3</v>
      </c>
      <c r="F61" s="56">
        <v>3</v>
      </c>
      <c r="G61" s="56">
        <v>0</v>
      </c>
      <c r="H61" s="56">
        <v>0</v>
      </c>
      <c r="I61" s="56">
        <v>0</v>
      </c>
      <c r="J61" s="59">
        <v>0</v>
      </c>
    </row>
    <row r="62" spans="2:10">
      <c r="B62" s="58" t="s">
        <v>335</v>
      </c>
      <c r="C62" s="56" t="s">
        <v>42</v>
      </c>
      <c r="D62" s="56" t="s">
        <v>193</v>
      </c>
      <c r="E62" s="56">
        <v>3</v>
      </c>
      <c r="F62" s="56">
        <v>3</v>
      </c>
      <c r="G62" s="56">
        <v>0</v>
      </c>
      <c r="H62" s="56">
        <v>0</v>
      </c>
      <c r="I62" s="56">
        <v>0</v>
      </c>
      <c r="J62" s="59">
        <v>0</v>
      </c>
    </row>
    <row r="63" spans="2:10">
      <c r="B63" s="58" t="s">
        <v>336</v>
      </c>
      <c r="C63" s="56" t="s">
        <v>42</v>
      </c>
      <c r="D63" s="56" t="s">
        <v>193</v>
      </c>
      <c r="E63" s="56">
        <v>3</v>
      </c>
      <c r="F63" s="56">
        <v>3</v>
      </c>
      <c r="G63" s="56">
        <v>0</v>
      </c>
      <c r="H63" s="56">
        <v>0</v>
      </c>
      <c r="I63" s="56">
        <v>0</v>
      </c>
      <c r="J63" s="59">
        <v>0</v>
      </c>
    </row>
    <row r="64" spans="2:10">
      <c r="B64" s="58" t="s">
        <v>71</v>
      </c>
      <c r="C64" s="56" t="s">
        <v>153</v>
      </c>
      <c r="D64" s="56" t="s">
        <v>193</v>
      </c>
      <c r="E64" s="56">
        <v>3</v>
      </c>
      <c r="F64" s="56">
        <v>3</v>
      </c>
      <c r="G64" s="56">
        <v>0</v>
      </c>
      <c r="H64" s="56">
        <v>0</v>
      </c>
      <c r="I64" s="56">
        <v>0</v>
      </c>
      <c r="J64" s="59">
        <v>0</v>
      </c>
    </row>
    <row r="65" spans="2:10">
      <c r="B65" s="58" t="s">
        <v>319</v>
      </c>
      <c r="C65" s="56" t="s">
        <v>153</v>
      </c>
      <c r="D65" s="56" t="s">
        <v>193</v>
      </c>
      <c r="E65" s="56">
        <v>3</v>
      </c>
      <c r="F65" s="56">
        <v>3</v>
      </c>
      <c r="G65" s="56">
        <v>0</v>
      </c>
      <c r="H65" s="56">
        <v>0</v>
      </c>
      <c r="I65" s="56">
        <v>0</v>
      </c>
      <c r="J65" s="59">
        <v>0</v>
      </c>
    </row>
    <row r="66" spans="2:10">
      <c r="B66" s="58" t="s">
        <v>320</v>
      </c>
      <c r="C66" s="56" t="s">
        <v>153</v>
      </c>
      <c r="D66" s="56" t="s">
        <v>193</v>
      </c>
      <c r="E66" s="56">
        <v>3</v>
      </c>
      <c r="F66" s="56">
        <v>3</v>
      </c>
      <c r="G66" s="56">
        <v>0</v>
      </c>
      <c r="H66" s="56">
        <v>0</v>
      </c>
      <c r="I66" s="56">
        <v>0</v>
      </c>
      <c r="J66" s="59">
        <v>0</v>
      </c>
    </row>
    <row r="67" spans="2:10">
      <c r="B67" s="58" t="s">
        <v>321</v>
      </c>
      <c r="C67" s="56" t="s">
        <v>153</v>
      </c>
      <c r="D67" s="56" t="s">
        <v>193</v>
      </c>
      <c r="E67" s="56">
        <v>3</v>
      </c>
      <c r="F67" s="56">
        <v>3</v>
      </c>
      <c r="G67" s="56">
        <v>0</v>
      </c>
      <c r="H67" s="56">
        <v>0</v>
      </c>
      <c r="I67" s="56">
        <v>0</v>
      </c>
      <c r="J67" s="59">
        <v>0</v>
      </c>
    </row>
    <row r="68" spans="2:10">
      <c r="B68" s="58" t="s">
        <v>322</v>
      </c>
      <c r="C68" s="56" t="s">
        <v>153</v>
      </c>
      <c r="D68" s="56" t="s">
        <v>193</v>
      </c>
      <c r="E68" s="56">
        <v>3</v>
      </c>
      <c r="F68" s="56">
        <v>3</v>
      </c>
      <c r="G68" s="56">
        <v>0</v>
      </c>
      <c r="H68" s="56">
        <v>0</v>
      </c>
      <c r="I68" s="56">
        <v>0</v>
      </c>
      <c r="J68" s="59">
        <v>0</v>
      </c>
    </row>
    <row r="69" spans="2:10">
      <c r="B69" s="58" t="s">
        <v>323</v>
      </c>
      <c r="C69" s="56" t="s">
        <v>153</v>
      </c>
      <c r="D69" s="56" t="s">
        <v>193</v>
      </c>
      <c r="E69" s="56">
        <v>3</v>
      </c>
      <c r="F69" s="56">
        <v>3</v>
      </c>
      <c r="G69" s="56">
        <v>0</v>
      </c>
      <c r="H69" s="56">
        <v>0</v>
      </c>
      <c r="I69" s="56">
        <v>0</v>
      </c>
      <c r="J69" s="59">
        <v>0</v>
      </c>
    </row>
    <row r="70" spans="2:10">
      <c r="B70" s="58" t="s">
        <v>324</v>
      </c>
      <c r="C70" s="56" t="s">
        <v>153</v>
      </c>
      <c r="D70" s="56" t="s">
        <v>193</v>
      </c>
      <c r="E70" s="56">
        <v>3</v>
      </c>
      <c r="F70" s="56">
        <v>3</v>
      </c>
      <c r="G70" s="56">
        <v>0</v>
      </c>
      <c r="H70" s="56">
        <v>0</v>
      </c>
      <c r="I70" s="56">
        <v>0</v>
      </c>
      <c r="J70" s="59">
        <v>0</v>
      </c>
    </row>
    <row r="71" spans="2:10">
      <c r="B71" s="58" t="s">
        <v>325</v>
      </c>
      <c r="C71" s="56" t="s">
        <v>153</v>
      </c>
      <c r="D71" s="56" t="s">
        <v>193</v>
      </c>
      <c r="E71" s="56">
        <v>3</v>
      </c>
      <c r="F71" s="56">
        <v>3</v>
      </c>
      <c r="G71" s="56">
        <v>0</v>
      </c>
      <c r="H71" s="56">
        <v>0</v>
      </c>
      <c r="I71" s="56">
        <v>0</v>
      </c>
      <c r="J71" s="59">
        <v>0</v>
      </c>
    </row>
    <row r="72" spans="2:10">
      <c r="B72" s="58" t="s">
        <v>326</v>
      </c>
      <c r="C72" s="56" t="s">
        <v>153</v>
      </c>
      <c r="D72" s="56" t="s">
        <v>193</v>
      </c>
      <c r="E72" s="56">
        <v>3</v>
      </c>
      <c r="F72" s="56">
        <v>3</v>
      </c>
      <c r="G72" s="56">
        <v>0</v>
      </c>
      <c r="H72" s="56">
        <v>0</v>
      </c>
      <c r="I72" s="56">
        <v>0</v>
      </c>
      <c r="J72" s="59">
        <v>0</v>
      </c>
    </row>
    <row r="73" spans="2:10">
      <c r="B73" s="58" t="s">
        <v>327</v>
      </c>
      <c r="C73" s="56" t="s">
        <v>153</v>
      </c>
      <c r="D73" s="56" t="s">
        <v>193</v>
      </c>
      <c r="E73" s="56">
        <v>3</v>
      </c>
      <c r="F73" s="56">
        <v>3</v>
      </c>
      <c r="G73" s="56">
        <v>0</v>
      </c>
      <c r="H73" s="56">
        <v>0</v>
      </c>
      <c r="I73" s="56">
        <v>0</v>
      </c>
      <c r="J73" s="59">
        <v>0</v>
      </c>
    </row>
    <row r="74" spans="2:10">
      <c r="B74" s="58" t="s">
        <v>73</v>
      </c>
      <c r="C74" s="56" t="s">
        <v>519</v>
      </c>
      <c r="D74" s="56" t="s">
        <v>182</v>
      </c>
      <c r="E74" s="56">
        <v>3</v>
      </c>
      <c r="F74" s="17">
        <v>3</v>
      </c>
      <c r="G74" s="17">
        <v>0</v>
      </c>
      <c r="H74" s="56">
        <v>0</v>
      </c>
      <c r="I74" s="17">
        <v>0</v>
      </c>
      <c r="J74" s="57">
        <v>0</v>
      </c>
    </row>
    <row r="75" spans="2:10">
      <c r="B75" s="58" t="s">
        <v>301</v>
      </c>
      <c r="C75" s="56" t="s">
        <v>519</v>
      </c>
      <c r="D75" s="56" t="s">
        <v>182</v>
      </c>
      <c r="E75" s="56">
        <v>3</v>
      </c>
      <c r="F75" s="17">
        <v>3</v>
      </c>
      <c r="G75" s="17">
        <v>0</v>
      </c>
      <c r="H75" s="56">
        <v>0</v>
      </c>
      <c r="I75" s="17">
        <v>0</v>
      </c>
      <c r="J75" s="57">
        <v>0</v>
      </c>
    </row>
    <row r="76" spans="2:10">
      <c r="B76" s="58" t="s">
        <v>302</v>
      </c>
      <c r="C76" s="56" t="s">
        <v>519</v>
      </c>
      <c r="D76" s="56" t="s">
        <v>182</v>
      </c>
      <c r="E76" s="56">
        <v>3</v>
      </c>
      <c r="F76" s="17">
        <v>3</v>
      </c>
      <c r="G76" s="17">
        <v>0</v>
      </c>
      <c r="H76" s="56">
        <v>0</v>
      </c>
      <c r="I76" s="17">
        <v>0</v>
      </c>
      <c r="J76" s="57">
        <v>0</v>
      </c>
    </row>
    <row r="77" spans="2:10">
      <c r="B77" s="58" t="s">
        <v>303</v>
      </c>
      <c r="C77" s="56" t="s">
        <v>519</v>
      </c>
      <c r="D77" s="56" t="s">
        <v>182</v>
      </c>
      <c r="E77" s="56">
        <v>3</v>
      </c>
      <c r="F77" s="17">
        <v>3</v>
      </c>
      <c r="G77" s="17">
        <v>0</v>
      </c>
      <c r="H77" s="56">
        <v>0</v>
      </c>
      <c r="I77" s="17">
        <v>0</v>
      </c>
      <c r="J77" s="57">
        <v>0</v>
      </c>
    </row>
    <row r="78" spans="2:10">
      <c r="B78" s="58" t="s">
        <v>304</v>
      </c>
      <c r="C78" s="56" t="s">
        <v>519</v>
      </c>
      <c r="D78" s="56" t="s">
        <v>182</v>
      </c>
      <c r="E78" s="56">
        <v>3</v>
      </c>
      <c r="F78" s="17">
        <v>3</v>
      </c>
      <c r="G78" s="17">
        <v>0</v>
      </c>
      <c r="H78" s="56">
        <v>0</v>
      </c>
      <c r="I78" s="17">
        <v>0</v>
      </c>
      <c r="J78" s="57">
        <v>0</v>
      </c>
    </row>
    <row r="79" spans="2:10">
      <c r="B79" s="58" t="s">
        <v>305</v>
      </c>
      <c r="C79" s="56" t="s">
        <v>519</v>
      </c>
      <c r="D79" s="56" t="s">
        <v>182</v>
      </c>
      <c r="E79" s="56">
        <v>3</v>
      </c>
      <c r="F79" s="17">
        <v>3</v>
      </c>
      <c r="G79" s="17">
        <v>0</v>
      </c>
      <c r="H79" s="56">
        <v>0</v>
      </c>
      <c r="I79" s="17">
        <v>0</v>
      </c>
      <c r="J79" s="57">
        <v>0</v>
      </c>
    </row>
    <row r="80" spans="2:10">
      <c r="B80" s="58" t="s">
        <v>306</v>
      </c>
      <c r="C80" s="56" t="s">
        <v>519</v>
      </c>
      <c r="D80" s="56" t="s">
        <v>182</v>
      </c>
      <c r="E80" s="56">
        <v>3</v>
      </c>
      <c r="F80" s="17">
        <v>3</v>
      </c>
      <c r="G80" s="17">
        <v>0</v>
      </c>
      <c r="H80" s="56">
        <v>0</v>
      </c>
      <c r="I80" s="17">
        <v>0</v>
      </c>
      <c r="J80" s="57">
        <v>0</v>
      </c>
    </row>
    <row r="81" spans="2:10">
      <c r="B81" s="58" t="s">
        <v>307</v>
      </c>
      <c r="C81" s="56" t="s">
        <v>519</v>
      </c>
      <c r="D81" s="56" t="s">
        <v>182</v>
      </c>
      <c r="E81" s="56">
        <v>3</v>
      </c>
      <c r="F81" s="17">
        <v>3</v>
      </c>
      <c r="G81" s="17">
        <v>0</v>
      </c>
      <c r="H81" s="56">
        <v>0</v>
      </c>
      <c r="I81" s="17">
        <v>0</v>
      </c>
      <c r="J81" s="57">
        <v>0</v>
      </c>
    </row>
    <row r="82" spans="2:10">
      <c r="B82" s="58" t="s">
        <v>308</v>
      </c>
      <c r="C82" s="56" t="s">
        <v>519</v>
      </c>
      <c r="D82" s="56" t="s">
        <v>182</v>
      </c>
      <c r="E82" s="56">
        <v>3</v>
      </c>
      <c r="F82" s="17">
        <v>3</v>
      </c>
      <c r="G82" s="17">
        <v>0</v>
      </c>
      <c r="H82" s="56">
        <v>0</v>
      </c>
      <c r="I82" s="17">
        <v>0</v>
      </c>
      <c r="J82" s="57">
        <v>0</v>
      </c>
    </row>
    <row r="83" spans="2:10">
      <c r="B83" s="58" t="s">
        <v>309</v>
      </c>
      <c r="C83" s="56" t="s">
        <v>519</v>
      </c>
      <c r="D83" s="56" t="s">
        <v>182</v>
      </c>
      <c r="E83" s="56">
        <v>3</v>
      </c>
      <c r="F83" s="17">
        <v>3</v>
      </c>
      <c r="G83" s="17">
        <v>0</v>
      </c>
      <c r="H83" s="56">
        <v>0</v>
      </c>
      <c r="I83" s="17">
        <v>0</v>
      </c>
      <c r="J83" s="57">
        <v>0</v>
      </c>
    </row>
    <row r="84" spans="2:10">
      <c r="B84" s="58" t="s">
        <v>68</v>
      </c>
      <c r="C84" s="56" t="s">
        <v>40</v>
      </c>
      <c r="D84" s="56" t="s">
        <v>193</v>
      </c>
      <c r="E84" s="163">
        <v>3</v>
      </c>
      <c r="F84" s="163">
        <v>3</v>
      </c>
      <c r="G84" s="163">
        <v>3</v>
      </c>
      <c r="H84" s="163">
        <v>0</v>
      </c>
      <c r="I84" s="163">
        <v>0</v>
      </c>
      <c r="J84" s="164">
        <v>0</v>
      </c>
    </row>
    <row r="85" spans="2:10">
      <c r="B85" s="58" t="s">
        <v>346</v>
      </c>
      <c r="C85" s="56" t="s">
        <v>40</v>
      </c>
      <c r="D85" s="56" t="s">
        <v>193</v>
      </c>
      <c r="E85" s="56">
        <v>3</v>
      </c>
      <c r="F85" s="56">
        <v>3</v>
      </c>
      <c r="G85" s="56">
        <v>3</v>
      </c>
      <c r="H85" s="56">
        <v>0</v>
      </c>
      <c r="I85" s="56">
        <v>0</v>
      </c>
      <c r="J85" s="59">
        <v>0</v>
      </c>
    </row>
    <row r="86" spans="2:10">
      <c r="B86" s="58" t="s">
        <v>347</v>
      </c>
      <c r="C86" s="56" t="s">
        <v>40</v>
      </c>
      <c r="D86" s="56" t="s">
        <v>193</v>
      </c>
      <c r="E86" s="56">
        <v>3</v>
      </c>
      <c r="F86" s="56">
        <v>3</v>
      </c>
      <c r="G86" s="56">
        <v>3</v>
      </c>
      <c r="H86" s="56">
        <v>0</v>
      </c>
      <c r="I86" s="56">
        <v>0</v>
      </c>
      <c r="J86" s="59">
        <v>0</v>
      </c>
    </row>
    <row r="87" spans="2:10">
      <c r="B87" s="58" t="s">
        <v>348</v>
      </c>
      <c r="C87" s="56" t="s">
        <v>40</v>
      </c>
      <c r="D87" s="56" t="s">
        <v>193</v>
      </c>
      <c r="E87" s="56">
        <v>3</v>
      </c>
      <c r="F87" s="56">
        <v>3</v>
      </c>
      <c r="G87" s="56">
        <v>3</v>
      </c>
      <c r="H87" s="56">
        <v>0</v>
      </c>
      <c r="I87" s="56">
        <v>0</v>
      </c>
      <c r="J87" s="59">
        <v>0</v>
      </c>
    </row>
    <row r="88" spans="2:10">
      <c r="B88" s="58" t="s">
        <v>349</v>
      </c>
      <c r="C88" s="56" t="s">
        <v>40</v>
      </c>
      <c r="D88" s="56" t="s">
        <v>193</v>
      </c>
      <c r="E88" s="56">
        <v>3</v>
      </c>
      <c r="F88" s="56">
        <v>3</v>
      </c>
      <c r="G88" s="56">
        <v>3</v>
      </c>
      <c r="H88" s="56">
        <v>0</v>
      </c>
      <c r="I88" s="56">
        <v>0</v>
      </c>
      <c r="J88" s="59">
        <v>0</v>
      </c>
    </row>
    <row r="89" spans="2:10">
      <c r="B89" s="58" t="s">
        <v>350</v>
      </c>
      <c r="C89" s="56" t="s">
        <v>40</v>
      </c>
      <c r="D89" s="56" t="s">
        <v>193</v>
      </c>
      <c r="E89" s="56">
        <v>3</v>
      </c>
      <c r="F89" s="56">
        <v>3</v>
      </c>
      <c r="G89" s="56">
        <v>3</v>
      </c>
      <c r="H89" s="56">
        <v>0</v>
      </c>
      <c r="I89" s="56">
        <v>0</v>
      </c>
      <c r="J89" s="59">
        <v>0</v>
      </c>
    </row>
    <row r="90" spans="2:10">
      <c r="B90" s="58" t="s">
        <v>351</v>
      </c>
      <c r="C90" s="56" t="s">
        <v>40</v>
      </c>
      <c r="D90" s="56" t="s">
        <v>193</v>
      </c>
      <c r="E90" s="56">
        <v>3</v>
      </c>
      <c r="F90" s="56">
        <v>3</v>
      </c>
      <c r="G90" s="56">
        <v>3</v>
      </c>
      <c r="H90" s="56">
        <v>0</v>
      </c>
      <c r="I90" s="56">
        <v>0</v>
      </c>
      <c r="J90" s="59">
        <v>0</v>
      </c>
    </row>
    <row r="91" spans="2:10">
      <c r="B91" s="58" t="s">
        <v>352</v>
      </c>
      <c r="C91" s="56" t="s">
        <v>40</v>
      </c>
      <c r="D91" s="56" t="s">
        <v>193</v>
      </c>
      <c r="E91" s="56">
        <v>3</v>
      </c>
      <c r="F91" s="56">
        <v>3</v>
      </c>
      <c r="G91" s="56">
        <v>3</v>
      </c>
      <c r="H91" s="56">
        <v>0</v>
      </c>
      <c r="I91" s="56">
        <v>0</v>
      </c>
      <c r="J91" s="59">
        <v>0</v>
      </c>
    </row>
    <row r="92" spans="2:10">
      <c r="B92" s="58" t="s">
        <v>353</v>
      </c>
      <c r="C92" s="56" t="s">
        <v>40</v>
      </c>
      <c r="D92" s="56" t="s">
        <v>193</v>
      </c>
      <c r="E92" s="56">
        <v>3</v>
      </c>
      <c r="F92" s="56">
        <v>3</v>
      </c>
      <c r="G92" s="56">
        <v>3</v>
      </c>
      <c r="H92" s="56">
        <v>0</v>
      </c>
      <c r="I92" s="56">
        <v>0</v>
      </c>
      <c r="J92" s="59">
        <v>0</v>
      </c>
    </row>
    <row r="93" spans="2:10">
      <c r="B93" s="58" t="s">
        <v>354</v>
      </c>
      <c r="C93" s="56" t="s">
        <v>40</v>
      </c>
      <c r="D93" s="56" t="s">
        <v>193</v>
      </c>
      <c r="E93" s="56">
        <v>3</v>
      </c>
      <c r="F93" s="56">
        <v>3</v>
      </c>
      <c r="G93" s="56">
        <v>3</v>
      </c>
      <c r="H93" s="56">
        <v>0</v>
      </c>
      <c r="I93" s="56">
        <v>0</v>
      </c>
      <c r="J93" s="59">
        <v>0</v>
      </c>
    </row>
    <row r="94" spans="2:10">
      <c r="B94" s="58" t="s">
        <v>58</v>
      </c>
      <c r="C94" s="56" t="s">
        <v>514</v>
      </c>
      <c r="D94" s="56" t="s">
        <v>180</v>
      </c>
      <c r="E94" s="56">
        <v>3</v>
      </c>
      <c r="F94" s="56">
        <v>3</v>
      </c>
      <c r="G94" s="56">
        <v>3</v>
      </c>
      <c r="H94" s="56">
        <v>0</v>
      </c>
      <c r="I94" s="56">
        <v>0</v>
      </c>
      <c r="J94" s="59">
        <v>0</v>
      </c>
    </row>
    <row r="95" spans="2:10">
      <c r="B95" s="58" t="s">
        <v>437</v>
      </c>
      <c r="C95" s="56" t="s">
        <v>514</v>
      </c>
      <c r="D95" s="56" t="s">
        <v>180</v>
      </c>
      <c r="E95" s="56">
        <v>3</v>
      </c>
      <c r="F95" s="56">
        <v>3</v>
      </c>
      <c r="G95" s="56">
        <v>3</v>
      </c>
      <c r="H95" s="56">
        <v>0</v>
      </c>
      <c r="I95" s="56">
        <v>0</v>
      </c>
      <c r="J95" s="59">
        <v>0</v>
      </c>
    </row>
    <row r="96" spans="2:10">
      <c r="B96" s="58" t="s">
        <v>438</v>
      </c>
      <c r="C96" s="56" t="s">
        <v>514</v>
      </c>
      <c r="D96" s="56" t="s">
        <v>180</v>
      </c>
      <c r="E96" s="56">
        <v>3</v>
      </c>
      <c r="F96" s="56">
        <v>3</v>
      </c>
      <c r="G96" s="56">
        <v>3</v>
      </c>
      <c r="H96" s="56">
        <v>0</v>
      </c>
      <c r="I96" s="56">
        <v>0</v>
      </c>
      <c r="J96" s="59">
        <v>0</v>
      </c>
    </row>
    <row r="97" spans="2:10">
      <c r="B97" s="58" t="s">
        <v>439</v>
      </c>
      <c r="C97" s="56" t="s">
        <v>514</v>
      </c>
      <c r="D97" s="56" t="s">
        <v>180</v>
      </c>
      <c r="E97" s="56">
        <v>3</v>
      </c>
      <c r="F97" s="56">
        <v>3</v>
      </c>
      <c r="G97" s="56">
        <v>3</v>
      </c>
      <c r="H97" s="56">
        <v>0</v>
      </c>
      <c r="I97" s="56">
        <v>0</v>
      </c>
      <c r="J97" s="59">
        <v>0</v>
      </c>
    </row>
    <row r="98" spans="2:10">
      <c r="B98" s="58" t="s">
        <v>440</v>
      </c>
      <c r="C98" s="56" t="s">
        <v>514</v>
      </c>
      <c r="D98" s="56" t="s">
        <v>180</v>
      </c>
      <c r="E98" s="56">
        <v>3</v>
      </c>
      <c r="F98" s="56">
        <v>3</v>
      </c>
      <c r="G98" s="56">
        <v>3</v>
      </c>
      <c r="H98" s="56">
        <v>0</v>
      </c>
      <c r="I98" s="56">
        <v>0</v>
      </c>
      <c r="J98" s="59">
        <v>0</v>
      </c>
    </row>
    <row r="99" spans="2:10">
      <c r="B99" s="58" t="s">
        <v>441</v>
      </c>
      <c r="C99" s="56" t="s">
        <v>514</v>
      </c>
      <c r="D99" s="56" t="s">
        <v>180</v>
      </c>
      <c r="E99" s="56">
        <v>3</v>
      </c>
      <c r="F99" s="56">
        <v>3</v>
      </c>
      <c r="G99" s="56">
        <v>3</v>
      </c>
      <c r="H99" s="56">
        <v>0</v>
      </c>
      <c r="I99" s="56">
        <v>0</v>
      </c>
      <c r="J99" s="59">
        <v>0</v>
      </c>
    </row>
    <row r="100" spans="2:10">
      <c r="B100" s="58" t="s">
        <v>442</v>
      </c>
      <c r="C100" s="56" t="s">
        <v>514</v>
      </c>
      <c r="D100" s="56" t="s">
        <v>180</v>
      </c>
      <c r="E100" s="56">
        <v>3</v>
      </c>
      <c r="F100" s="56">
        <v>3</v>
      </c>
      <c r="G100" s="56">
        <v>3</v>
      </c>
      <c r="H100" s="56">
        <v>0</v>
      </c>
      <c r="I100" s="56">
        <v>0</v>
      </c>
      <c r="J100" s="59">
        <v>0</v>
      </c>
    </row>
    <row r="101" spans="2:10">
      <c r="B101" s="58" t="s">
        <v>443</v>
      </c>
      <c r="C101" s="56" t="s">
        <v>514</v>
      </c>
      <c r="D101" s="56" t="s">
        <v>180</v>
      </c>
      <c r="E101" s="56">
        <v>3</v>
      </c>
      <c r="F101" s="56">
        <v>3</v>
      </c>
      <c r="G101" s="56">
        <v>3</v>
      </c>
      <c r="H101" s="56">
        <v>0</v>
      </c>
      <c r="I101" s="56">
        <v>0</v>
      </c>
      <c r="J101" s="59">
        <v>0</v>
      </c>
    </row>
    <row r="102" spans="2:10">
      <c r="B102" s="58" t="s">
        <v>444</v>
      </c>
      <c r="C102" s="56" t="s">
        <v>514</v>
      </c>
      <c r="D102" s="56" t="s">
        <v>180</v>
      </c>
      <c r="E102" s="56">
        <v>3</v>
      </c>
      <c r="F102" s="56">
        <v>3</v>
      </c>
      <c r="G102" s="56">
        <v>3</v>
      </c>
      <c r="H102" s="56">
        <v>0</v>
      </c>
      <c r="I102" s="56">
        <v>0</v>
      </c>
      <c r="J102" s="59">
        <v>0</v>
      </c>
    </row>
    <row r="103" spans="2:10">
      <c r="B103" s="58" t="s">
        <v>445</v>
      </c>
      <c r="C103" s="56" t="s">
        <v>514</v>
      </c>
      <c r="D103" s="56" t="s">
        <v>180</v>
      </c>
      <c r="E103" s="56">
        <v>3</v>
      </c>
      <c r="F103" s="56">
        <v>3</v>
      </c>
      <c r="G103" s="56">
        <v>3</v>
      </c>
      <c r="H103" s="56">
        <v>0</v>
      </c>
      <c r="I103" s="56">
        <v>0</v>
      </c>
      <c r="J103" s="59">
        <v>0</v>
      </c>
    </row>
    <row r="104" spans="2:10">
      <c r="B104" s="58" t="s">
        <v>65</v>
      </c>
      <c r="C104" s="56" t="s">
        <v>517</v>
      </c>
      <c r="D104" s="56" t="s">
        <v>373</v>
      </c>
      <c r="E104" s="56">
        <v>3</v>
      </c>
      <c r="F104" s="56">
        <v>3</v>
      </c>
      <c r="G104" s="56">
        <v>3</v>
      </c>
      <c r="H104" s="56">
        <v>0</v>
      </c>
      <c r="I104" s="56">
        <v>0</v>
      </c>
      <c r="J104" s="59">
        <v>0</v>
      </c>
    </row>
    <row r="105" spans="2:10">
      <c r="B105" s="58" t="s">
        <v>374</v>
      </c>
      <c r="C105" s="56" t="s">
        <v>517</v>
      </c>
      <c r="D105" s="56" t="s">
        <v>373</v>
      </c>
      <c r="E105" s="56">
        <v>3</v>
      </c>
      <c r="F105" s="56">
        <v>3</v>
      </c>
      <c r="G105" s="56">
        <v>3</v>
      </c>
      <c r="H105" s="56">
        <v>0</v>
      </c>
      <c r="I105" s="56">
        <v>0</v>
      </c>
      <c r="J105" s="59">
        <v>0</v>
      </c>
    </row>
    <row r="106" spans="2:10">
      <c r="B106" s="58" t="s">
        <v>375</v>
      </c>
      <c r="C106" s="56" t="s">
        <v>517</v>
      </c>
      <c r="D106" s="56" t="s">
        <v>373</v>
      </c>
      <c r="E106" s="56">
        <v>3</v>
      </c>
      <c r="F106" s="56">
        <v>3</v>
      </c>
      <c r="G106" s="56">
        <v>3</v>
      </c>
      <c r="H106" s="56">
        <v>0</v>
      </c>
      <c r="I106" s="56">
        <v>0</v>
      </c>
      <c r="J106" s="59">
        <v>0</v>
      </c>
    </row>
    <row r="107" spans="2:10">
      <c r="B107" s="58" t="s">
        <v>376</v>
      </c>
      <c r="C107" s="56" t="s">
        <v>517</v>
      </c>
      <c r="D107" s="56" t="s">
        <v>373</v>
      </c>
      <c r="E107" s="56">
        <v>3</v>
      </c>
      <c r="F107" s="56">
        <v>3</v>
      </c>
      <c r="G107" s="56">
        <v>3</v>
      </c>
      <c r="H107" s="56">
        <v>0</v>
      </c>
      <c r="I107" s="56">
        <v>0</v>
      </c>
      <c r="J107" s="59">
        <v>0</v>
      </c>
    </row>
    <row r="108" spans="2:10">
      <c r="B108" s="58" t="s">
        <v>377</v>
      </c>
      <c r="C108" s="56" t="s">
        <v>517</v>
      </c>
      <c r="D108" s="56" t="s">
        <v>373</v>
      </c>
      <c r="E108" s="56">
        <v>3</v>
      </c>
      <c r="F108" s="56">
        <v>3</v>
      </c>
      <c r="G108" s="56">
        <v>3</v>
      </c>
      <c r="H108" s="56">
        <v>0</v>
      </c>
      <c r="I108" s="56">
        <v>0</v>
      </c>
      <c r="J108" s="59">
        <v>0</v>
      </c>
    </row>
    <row r="109" spans="2:10">
      <c r="B109" s="58" t="s">
        <v>378</v>
      </c>
      <c r="C109" s="56" t="s">
        <v>517</v>
      </c>
      <c r="D109" s="56" t="s">
        <v>373</v>
      </c>
      <c r="E109" s="56">
        <v>3</v>
      </c>
      <c r="F109" s="56">
        <v>3</v>
      </c>
      <c r="G109" s="56">
        <v>3</v>
      </c>
      <c r="H109" s="56">
        <v>0</v>
      </c>
      <c r="I109" s="56">
        <v>0</v>
      </c>
      <c r="J109" s="59">
        <v>0</v>
      </c>
    </row>
    <row r="110" spans="2:10">
      <c r="B110" s="58" t="s">
        <v>379</v>
      </c>
      <c r="C110" s="56" t="s">
        <v>517</v>
      </c>
      <c r="D110" s="56" t="s">
        <v>373</v>
      </c>
      <c r="E110" s="56">
        <v>3</v>
      </c>
      <c r="F110" s="56">
        <v>3</v>
      </c>
      <c r="G110" s="56">
        <v>3</v>
      </c>
      <c r="H110" s="56">
        <v>0</v>
      </c>
      <c r="I110" s="56">
        <v>0</v>
      </c>
      <c r="J110" s="59">
        <v>0</v>
      </c>
    </row>
    <row r="111" spans="2:10">
      <c r="B111" s="58" t="s">
        <v>380</v>
      </c>
      <c r="C111" s="56" t="s">
        <v>517</v>
      </c>
      <c r="D111" s="56" t="s">
        <v>373</v>
      </c>
      <c r="E111" s="56">
        <v>3</v>
      </c>
      <c r="F111" s="56">
        <v>3</v>
      </c>
      <c r="G111" s="56">
        <v>3</v>
      </c>
      <c r="H111" s="56">
        <v>0</v>
      </c>
      <c r="I111" s="56">
        <v>0</v>
      </c>
      <c r="J111" s="59">
        <v>0</v>
      </c>
    </row>
    <row r="112" spans="2:10">
      <c r="B112" s="58" t="s">
        <v>381</v>
      </c>
      <c r="C112" s="56" t="s">
        <v>517</v>
      </c>
      <c r="D112" s="56" t="s">
        <v>373</v>
      </c>
      <c r="E112" s="56">
        <v>3</v>
      </c>
      <c r="F112" s="56">
        <v>3</v>
      </c>
      <c r="G112" s="56">
        <v>3</v>
      </c>
      <c r="H112" s="56">
        <v>0</v>
      </c>
      <c r="I112" s="56">
        <v>0</v>
      </c>
      <c r="J112" s="59">
        <v>0</v>
      </c>
    </row>
    <row r="113" spans="2:10">
      <c r="B113" s="58" t="s">
        <v>382</v>
      </c>
      <c r="C113" s="56" t="s">
        <v>517</v>
      </c>
      <c r="D113" s="56" t="s">
        <v>373</v>
      </c>
      <c r="E113" s="56">
        <v>3</v>
      </c>
      <c r="F113" s="56">
        <v>3</v>
      </c>
      <c r="G113" s="56">
        <v>3</v>
      </c>
      <c r="H113" s="56">
        <v>0</v>
      </c>
      <c r="I113" s="56">
        <v>0</v>
      </c>
      <c r="J113" s="59">
        <v>0</v>
      </c>
    </row>
    <row r="114" spans="2:10">
      <c r="B114" s="58" t="s">
        <v>76</v>
      </c>
      <c r="C114" s="56" t="s">
        <v>47</v>
      </c>
      <c r="D114" s="56" t="s">
        <v>251</v>
      </c>
      <c r="E114" s="56">
        <v>3</v>
      </c>
      <c r="F114" s="56">
        <v>3</v>
      </c>
      <c r="G114" s="56">
        <v>3</v>
      </c>
      <c r="H114" s="56">
        <v>0</v>
      </c>
      <c r="I114" s="56">
        <v>0</v>
      </c>
      <c r="J114" s="59">
        <v>0</v>
      </c>
    </row>
    <row r="115" spans="2:10">
      <c r="B115" s="58" t="s">
        <v>271</v>
      </c>
      <c r="C115" s="56" t="s">
        <v>47</v>
      </c>
      <c r="D115" s="56" t="s">
        <v>251</v>
      </c>
      <c r="E115" s="56">
        <v>3</v>
      </c>
      <c r="F115" s="56">
        <v>3</v>
      </c>
      <c r="G115" s="56">
        <v>3</v>
      </c>
      <c r="H115" s="56">
        <v>0</v>
      </c>
      <c r="I115" s="56">
        <v>0</v>
      </c>
      <c r="J115" s="59">
        <v>0</v>
      </c>
    </row>
    <row r="116" spans="2:10">
      <c r="B116" s="58" t="s">
        <v>272</v>
      </c>
      <c r="C116" s="56" t="s">
        <v>47</v>
      </c>
      <c r="D116" s="56" t="s">
        <v>251</v>
      </c>
      <c r="E116" s="56">
        <v>3</v>
      </c>
      <c r="F116" s="56">
        <v>3</v>
      </c>
      <c r="G116" s="56">
        <v>3</v>
      </c>
      <c r="H116" s="56">
        <v>0</v>
      </c>
      <c r="I116" s="56">
        <v>0</v>
      </c>
      <c r="J116" s="59">
        <v>0</v>
      </c>
    </row>
    <row r="117" spans="2:10">
      <c r="B117" s="58" t="s">
        <v>273</v>
      </c>
      <c r="C117" s="56" t="s">
        <v>47</v>
      </c>
      <c r="D117" s="56" t="s">
        <v>251</v>
      </c>
      <c r="E117" s="56">
        <v>3</v>
      </c>
      <c r="F117" s="56">
        <v>3</v>
      </c>
      <c r="G117" s="56">
        <v>3</v>
      </c>
      <c r="H117" s="56">
        <v>0</v>
      </c>
      <c r="I117" s="56">
        <v>0</v>
      </c>
      <c r="J117" s="59">
        <v>0</v>
      </c>
    </row>
    <row r="118" spans="2:10">
      <c r="B118" s="58" t="s">
        <v>274</v>
      </c>
      <c r="C118" s="56" t="s">
        <v>47</v>
      </c>
      <c r="D118" s="56" t="s">
        <v>251</v>
      </c>
      <c r="E118" s="56">
        <v>3</v>
      </c>
      <c r="F118" s="56">
        <v>3</v>
      </c>
      <c r="G118" s="56">
        <v>3</v>
      </c>
      <c r="H118" s="56">
        <v>0</v>
      </c>
      <c r="I118" s="56">
        <v>0</v>
      </c>
      <c r="J118" s="59">
        <v>0</v>
      </c>
    </row>
    <row r="119" spans="2:10">
      <c r="B119" s="58" t="s">
        <v>275</v>
      </c>
      <c r="C119" s="56" t="s">
        <v>47</v>
      </c>
      <c r="D119" s="56" t="s">
        <v>251</v>
      </c>
      <c r="E119" s="56">
        <v>3</v>
      </c>
      <c r="F119" s="56">
        <v>3</v>
      </c>
      <c r="G119" s="56">
        <v>3</v>
      </c>
      <c r="H119" s="56">
        <v>0</v>
      </c>
      <c r="I119" s="56">
        <v>0</v>
      </c>
      <c r="J119" s="59">
        <v>0</v>
      </c>
    </row>
    <row r="120" spans="2:10">
      <c r="B120" s="58" t="s">
        <v>276</v>
      </c>
      <c r="C120" s="56" t="s">
        <v>47</v>
      </c>
      <c r="D120" s="56" t="s">
        <v>251</v>
      </c>
      <c r="E120" s="56">
        <v>3</v>
      </c>
      <c r="F120" s="56">
        <v>3</v>
      </c>
      <c r="G120" s="56">
        <v>3</v>
      </c>
      <c r="H120" s="56">
        <v>0</v>
      </c>
      <c r="I120" s="56">
        <v>0</v>
      </c>
      <c r="J120" s="59">
        <v>0</v>
      </c>
    </row>
    <row r="121" spans="2:10">
      <c r="B121" s="58" t="s">
        <v>277</v>
      </c>
      <c r="C121" s="56" t="s">
        <v>47</v>
      </c>
      <c r="D121" s="56" t="s">
        <v>251</v>
      </c>
      <c r="E121" s="56">
        <v>3</v>
      </c>
      <c r="F121" s="56">
        <v>3</v>
      </c>
      <c r="G121" s="56">
        <v>3</v>
      </c>
      <c r="H121" s="56">
        <v>0</v>
      </c>
      <c r="I121" s="56">
        <v>0</v>
      </c>
      <c r="J121" s="59">
        <v>0</v>
      </c>
    </row>
    <row r="122" spans="2:10">
      <c r="B122" s="58" t="s">
        <v>278</v>
      </c>
      <c r="C122" s="56" t="s">
        <v>47</v>
      </c>
      <c r="D122" s="56" t="s">
        <v>251</v>
      </c>
      <c r="E122" s="56">
        <v>3</v>
      </c>
      <c r="F122" s="56">
        <v>3</v>
      </c>
      <c r="G122" s="56">
        <v>3</v>
      </c>
      <c r="H122" s="56">
        <v>0</v>
      </c>
      <c r="I122" s="56">
        <v>0</v>
      </c>
      <c r="J122" s="59">
        <v>0</v>
      </c>
    </row>
    <row r="123" spans="2:10">
      <c r="B123" s="58" t="s">
        <v>279</v>
      </c>
      <c r="C123" s="56" t="s">
        <v>47</v>
      </c>
      <c r="D123" s="56" t="s">
        <v>251</v>
      </c>
      <c r="E123" s="56">
        <v>3</v>
      </c>
      <c r="F123" s="56">
        <v>3</v>
      </c>
      <c r="G123" s="56">
        <v>3</v>
      </c>
      <c r="H123" s="56">
        <v>0</v>
      </c>
      <c r="I123" s="56">
        <v>0</v>
      </c>
      <c r="J123" s="59">
        <v>0</v>
      </c>
    </row>
    <row r="124" spans="2:10">
      <c r="B124" s="58" t="s">
        <v>83</v>
      </c>
      <c r="C124" s="56" t="s">
        <v>212</v>
      </c>
      <c r="D124" s="56" t="s">
        <v>464</v>
      </c>
      <c r="E124" s="56">
        <v>3</v>
      </c>
      <c r="F124" s="17">
        <v>3</v>
      </c>
      <c r="G124" s="17">
        <v>3</v>
      </c>
      <c r="H124" s="17">
        <v>0</v>
      </c>
      <c r="I124" s="17">
        <v>0</v>
      </c>
      <c r="J124" s="57">
        <v>0</v>
      </c>
    </row>
    <row r="125" spans="2:10">
      <c r="B125" s="58" t="s">
        <v>203</v>
      </c>
      <c r="C125" s="56" t="s">
        <v>212</v>
      </c>
      <c r="D125" s="56" t="s">
        <v>464</v>
      </c>
      <c r="E125" s="56">
        <v>3</v>
      </c>
      <c r="F125" s="17">
        <v>3</v>
      </c>
      <c r="G125" s="17">
        <v>3</v>
      </c>
      <c r="H125" s="17">
        <v>0</v>
      </c>
      <c r="I125" s="17">
        <v>0</v>
      </c>
      <c r="J125" s="57">
        <v>0</v>
      </c>
    </row>
    <row r="126" spans="2:10">
      <c r="B126" s="58" t="s">
        <v>204</v>
      </c>
      <c r="C126" s="56" t="s">
        <v>212</v>
      </c>
      <c r="D126" s="56" t="s">
        <v>464</v>
      </c>
      <c r="E126" s="56">
        <v>3</v>
      </c>
      <c r="F126" s="17">
        <v>3</v>
      </c>
      <c r="G126" s="17">
        <v>3</v>
      </c>
      <c r="H126" s="17">
        <v>0</v>
      </c>
      <c r="I126" s="17">
        <v>0</v>
      </c>
      <c r="J126" s="57">
        <v>0</v>
      </c>
    </row>
    <row r="127" spans="2:10">
      <c r="B127" s="58" t="s">
        <v>205</v>
      </c>
      <c r="C127" s="56" t="s">
        <v>212</v>
      </c>
      <c r="D127" s="56" t="s">
        <v>464</v>
      </c>
      <c r="E127" s="56">
        <v>3</v>
      </c>
      <c r="F127" s="17">
        <v>3</v>
      </c>
      <c r="G127" s="17">
        <v>3</v>
      </c>
      <c r="H127" s="17">
        <v>0</v>
      </c>
      <c r="I127" s="17">
        <v>0</v>
      </c>
      <c r="J127" s="57">
        <v>0</v>
      </c>
    </row>
    <row r="128" spans="2:10">
      <c r="B128" s="58" t="s">
        <v>206</v>
      </c>
      <c r="C128" s="56" t="s">
        <v>212</v>
      </c>
      <c r="D128" s="56" t="s">
        <v>464</v>
      </c>
      <c r="E128" s="56">
        <v>3</v>
      </c>
      <c r="F128" s="17">
        <v>3</v>
      </c>
      <c r="G128" s="17">
        <v>3</v>
      </c>
      <c r="H128" s="17">
        <v>0</v>
      </c>
      <c r="I128" s="17">
        <v>0</v>
      </c>
      <c r="J128" s="57">
        <v>0</v>
      </c>
    </row>
    <row r="129" spans="2:10">
      <c r="B129" s="58" t="s">
        <v>207</v>
      </c>
      <c r="C129" s="56" t="s">
        <v>212</v>
      </c>
      <c r="D129" s="56" t="s">
        <v>464</v>
      </c>
      <c r="E129" s="56">
        <v>3</v>
      </c>
      <c r="F129" s="17">
        <v>3</v>
      </c>
      <c r="G129" s="17">
        <v>3</v>
      </c>
      <c r="H129" s="17">
        <v>0</v>
      </c>
      <c r="I129" s="17">
        <v>0</v>
      </c>
      <c r="J129" s="57">
        <v>0</v>
      </c>
    </row>
    <row r="130" spans="2:10">
      <c r="B130" s="58" t="s">
        <v>208</v>
      </c>
      <c r="C130" s="56" t="s">
        <v>212</v>
      </c>
      <c r="D130" s="56" t="s">
        <v>464</v>
      </c>
      <c r="E130" s="56">
        <v>3</v>
      </c>
      <c r="F130" s="17">
        <v>3</v>
      </c>
      <c r="G130" s="17">
        <v>3</v>
      </c>
      <c r="H130" s="17">
        <v>0</v>
      </c>
      <c r="I130" s="17">
        <v>0</v>
      </c>
      <c r="J130" s="57">
        <v>0</v>
      </c>
    </row>
    <row r="131" spans="2:10">
      <c r="B131" s="58" t="s">
        <v>209</v>
      </c>
      <c r="C131" s="56" t="s">
        <v>212</v>
      </c>
      <c r="D131" s="56" t="s">
        <v>464</v>
      </c>
      <c r="E131" s="56">
        <v>3</v>
      </c>
      <c r="F131" s="17">
        <v>3</v>
      </c>
      <c r="G131" s="17">
        <v>3</v>
      </c>
      <c r="H131" s="17">
        <v>0</v>
      </c>
      <c r="I131" s="17">
        <v>0</v>
      </c>
      <c r="J131" s="57">
        <v>0</v>
      </c>
    </row>
    <row r="132" spans="2:10">
      <c r="B132" s="58" t="s">
        <v>210</v>
      </c>
      <c r="C132" s="56" t="s">
        <v>212</v>
      </c>
      <c r="D132" s="56" t="s">
        <v>464</v>
      </c>
      <c r="E132" s="56">
        <v>3</v>
      </c>
      <c r="F132" s="17">
        <v>3</v>
      </c>
      <c r="G132" s="17">
        <v>3</v>
      </c>
      <c r="H132" s="17">
        <v>0</v>
      </c>
      <c r="I132" s="17">
        <v>0</v>
      </c>
      <c r="J132" s="57">
        <v>0</v>
      </c>
    </row>
    <row r="133" spans="2:10">
      <c r="B133" s="58" t="s">
        <v>211</v>
      </c>
      <c r="C133" s="56" t="s">
        <v>212</v>
      </c>
      <c r="D133" s="56" t="s">
        <v>464</v>
      </c>
      <c r="E133" s="56">
        <v>3</v>
      </c>
      <c r="F133" s="17">
        <v>3</v>
      </c>
      <c r="G133" s="17">
        <v>3</v>
      </c>
      <c r="H133" s="17">
        <v>0</v>
      </c>
      <c r="I133" s="17">
        <v>0</v>
      </c>
      <c r="J133" s="57">
        <v>0</v>
      </c>
    </row>
    <row r="134" spans="2:10">
      <c r="B134" s="58" t="s">
        <v>64</v>
      </c>
      <c r="C134" s="56" t="s">
        <v>516</v>
      </c>
      <c r="D134" s="56" t="s">
        <v>373</v>
      </c>
      <c r="E134" s="56">
        <v>3</v>
      </c>
      <c r="F134" s="56">
        <v>3</v>
      </c>
      <c r="G134" s="56">
        <v>3</v>
      </c>
      <c r="H134" s="56">
        <v>0</v>
      </c>
      <c r="I134" s="56">
        <v>0</v>
      </c>
      <c r="J134" s="59">
        <v>0</v>
      </c>
    </row>
    <row r="135" spans="2:10">
      <c r="B135" s="58" t="s">
        <v>383</v>
      </c>
      <c r="C135" s="56" t="s">
        <v>516</v>
      </c>
      <c r="D135" s="56" t="s">
        <v>373</v>
      </c>
      <c r="E135" s="56">
        <v>3</v>
      </c>
      <c r="F135" s="56">
        <v>3</v>
      </c>
      <c r="G135" s="56">
        <v>3</v>
      </c>
      <c r="H135" s="56">
        <v>0</v>
      </c>
      <c r="I135" s="56">
        <v>0</v>
      </c>
      <c r="J135" s="59">
        <v>0</v>
      </c>
    </row>
    <row r="136" spans="2:10">
      <c r="B136" s="58" t="s">
        <v>384</v>
      </c>
      <c r="C136" s="56" t="s">
        <v>516</v>
      </c>
      <c r="D136" s="56" t="s">
        <v>373</v>
      </c>
      <c r="E136" s="56">
        <v>3</v>
      </c>
      <c r="F136" s="56">
        <v>3</v>
      </c>
      <c r="G136" s="56">
        <v>3</v>
      </c>
      <c r="H136" s="56">
        <v>0</v>
      </c>
      <c r="I136" s="56">
        <v>0</v>
      </c>
      <c r="J136" s="59">
        <v>0</v>
      </c>
    </row>
    <row r="137" spans="2:10">
      <c r="B137" s="58" t="s">
        <v>385</v>
      </c>
      <c r="C137" s="56" t="s">
        <v>516</v>
      </c>
      <c r="D137" s="56" t="s">
        <v>373</v>
      </c>
      <c r="E137" s="56">
        <v>3</v>
      </c>
      <c r="F137" s="56">
        <v>3</v>
      </c>
      <c r="G137" s="56">
        <v>3</v>
      </c>
      <c r="H137" s="56">
        <v>0</v>
      </c>
      <c r="I137" s="56">
        <v>0</v>
      </c>
      <c r="J137" s="59">
        <v>0</v>
      </c>
    </row>
    <row r="138" spans="2:10">
      <c r="B138" s="58" t="s">
        <v>386</v>
      </c>
      <c r="C138" s="56" t="s">
        <v>516</v>
      </c>
      <c r="D138" s="56" t="s">
        <v>373</v>
      </c>
      <c r="E138" s="56">
        <v>3</v>
      </c>
      <c r="F138" s="56">
        <v>3</v>
      </c>
      <c r="G138" s="56">
        <v>3</v>
      </c>
      <c r="H138" s="56">
        <v>0</v>
      </c>
      <c r="I138" s="56">
        <v>0</v>
      </c>
      <c r="J138" s="59">
        <v>0</v>
      </c>
    </row>
    <row r="139" spans="2:10">
      <c r="B139" s="58" t="s">
        <v>387</v>
      </c>
      <c r="C139" s="56" t="s">
        <v>516</v>
      </c>
      <c r="D139" s="56" t="s">
        <v>373</v>
      </c>
      <c r="E139" s="56">
        <v>3</v>
      </c>
      <c r="F139" s="56">
        <v>3</v>
      </c>
      <c r="G139" s="56">
        <v>3</v>
      </c>
      <c r="H139" s="56">
        <v>0</v>
      </c>
      <c r="I139" s="56">
        <v>0</v>
      </c>
      <c r="J139" s="59">
        <v>0</v>
      </c>
    </row>
    <row r="140" spans="2:10">
      <c r="B140" s="58" t="s">
        <v>388</v>
      </c>
      <c r="C140" s="56" t="s">
        <v>516</v>
      </c>
      <c r="D140" s="56" t="s">
        <v>373</v>
      </c>
      <c r="E140" s="56">
        <v>3</v>
      </c>
      <c r="F140" s="56">
        <v>3</v>
      </c>
      <c r="G140" s="56">
        <v>3</v>
      </c>
      <c r="H140" s="56">
        <v>0</v>
      </c>
      <c r="I140" s="56">
        <v>0</v>
      </c>
      <c r="J140" s="59">
        <v>0</v>
      </c>
    </row>
    <row r="141" spans="2:10">
      <c r="B141" s="58" t="s">
        <v>389</v>
      </c>
      <c r="C141" s="56" t="s">
        <v>516</v>
      </c>
      <c r="D141" s="56" t="s">
        <v>373</v>
      </c>
      <c r="E141" s="56">
        <v>3</v>
      </c>
      <c r="F141" s="56">
        <v>3</v>
      </c>
      <c r="G141" s="56">
        <v>3</v>
      </c>
      <c r="H141" s="56">
        <v>0</v>
      </c>
      <c r="I141" s="56">
        <v>0</v>
      </c>
      <c r="J141" s="59">
        <v>0</v>
      </c>
    </row>
    <row r="142" spans="2:10">
      <c r="B142" s="58" t="s">
        <v>390</v>
      </c>
      <c r="C142" s="56" t="s">
        <v>516</v>
      </c>
      <c r="D142" s="56" t="s">
        <v>373</v>
      </c>
      <c r="E142" s="56">
        <v>3</v>
      </c>
      <c r="F142" s="56">
        <v>3</v>
      </c>
      <c r="G142" s="56">
        <v>3</v>
      </c>
      <c r="H142" s="56">
        <v>0</v>
      </c>
      <c r="I142" s="56">
        <v>0</v>
      </c>
      <c r="J142" s="59">
        <v>0</v>
      </c>
    </row>
    <row r="143" spans="2:10">
      <c r="B143" s="58" t="s">
        <v>391</v>
      </c>
      <c r="C143" s="56" t="s">
        <v>516</v>
      </c>
      <c r="D143" s="56" t="s">
        <v>373</v>
      </c>
      <c r="E143" s="56">
        <v>3</v>
      </c>
      <c r="F143" s="56">
        <v>3</v>
      </c>
      <c r="G143" s="56">
        <v>3</v>
      </c>
      <c r="H143" s="56">
        <v>0</v>
      </c>
      <c r="I143" s="56">
        <v>0</v>
      </c>
      <c r="J143" s="59">
        <v>0</v>
      </c>
    </row>
    <row r="144" spans="2:10">
      <c r="B144" s="58" t="s">
        <v>50</v>
      </c>
      <c r="C144" s="56" t="s">
        <v>508</v>
      </c>
      <c r="D144" s="56" t="s">
        <v>134</v>
      </c>
      <c r="E144" s="56">
        <v>6</v>
      </c>
      <c r="F144" s="56">
        <v>6</v>
      </c>
      <c r="G144" s="56">
        <v>6</v>
      </c>
      <c r="H144" s="56">
        <v>6</v>
      </c>
      <c r="I144" s="56">
        <v>0</v>
      </c>
      <c r="J144" s="59">
        <v>0</v>
      </c>
    </row>
    <row r="145" spans="2:10">
      <c r="B145" s="58" t="s">
        <v>125</v>
      </c>
      <c r="C145" s="56" t="s">
        <v>508</v>
      </c>
      <c r="D145" s="56" t="s">
        <v>134</v>
      </c>
      <c r="E145" s="56">
        <v>6</v>
      </c>
      <c r="F145" s="56">
        <v>6</v>
      </c>
      <c r="G145" s="56">
        <v>6</v>
      </c>
      <c r="H145" s="56">
        <v>6</v>
      </c>
      <c r="I145" s="56">
        <v>0</v>
      </c>
      <c r="J145" s="59">
        <v>0</v>
      </c>
    </row>
    <row r="146" spans="2:10">
      <c r="B146" s="58" t="s">
        <v>126</v>
      </c>
      <c r="C146" s="56" t="s">
        <v>508</v>
      </c>
      <c r="D146" s="56" t="s">
        <v>134</v>
      </c>
      <c r="E146" s="56">
        <v>6</v>
      </c>
      <c r="F146" s="56">
        <v>6</v>
      </c>
      <c r="G146" s="56">
        <v>6</v>
      </c>
      <c r="H146" s="56">
        <v>6</v>
      </c>
      <c r="I146" s="56">
        <v>0</v>
      </c>
      <c r="J146" s="59">
        <v>0</v>
      </c>
    </row>
    <row r="147" spans="2:10">
      <c r="B147" s="58" t="s">
        <v>127</v>
      </c>
      <c r="C147" s="56" t="s">
        <v>508</v>
      </c>
      <c r="D147" s="56" t="s">
        <v>134</v>
      </c>
      <c r="E147" s="56">
        <v>6</v>
      </c>
      <c r="F147" s="56">
        <v>6</v>
      </c>
      <c r="G147" s="56">
        <v>6</v>
      </c>
      <c r="H147" s="56">
        <v>6</v>
      </c>
      <c r="I147" s="56">
        <v>0</v>
      </c>
      <c r="J147" s="59">
        <v>0</v>
      </c>
    </row>
    <row r="148" spans="2:10">
      <c r="B148" s="58" t="s">
        <v>128</v>
      </c>
      <c r="C148" s="56" t="s">
        <v>508</v>
      </c>
      <c r="D148" s="56" t="s">
        <v>134</v>
      </c>
      <c r="E148" s="56">
        <v>6</v>
      </c>
      <c r="F148" s="56">
        <v>6</v>
      </c>
      <c r="G148" s="56">
        <v>6</v>
      </c>
      <c r="H148" s="56">
        <v>6</v>
      </c>
      <c r="I148" s="56">
        <v>0</v>
      </c>
      <c r="J148" s="59">
        <v>0</v>
      </c>
    </row>
    <row r="149" spans="2:10">
      <c r="B149" s="58" t="s">
        <v>129</v>
      </c>
      <c r="C149" s="56" t="s">
        <v>508</v>
      </c>
      <c r="D149" s="56" t="s">
        <v>134</v>
      </c>
      <c r="E149" s="56">
        <v>6</v>
      </c>
      <c r="F149" s="56">
        <v>6</v>
      </c>
      <c r="G149" s="56">
        <v>6</v>
      </c>
      <c r="H149" s="56">
        <v>6</v>
      </c>
      <c r="I149" s="56">
        <v>0</v>
      </c>
      <c r="J149" s="59">
        <v>0</v>
      </c>
    </row>
    <row r="150" spans="2:10">
      <c r="B150" s="58" t="s">
        <v>130</v>
      </c>
      <c r="C150" s="56" t="s">
        <v>508</v>
      </c>
      <c r="D150" s="56" t="s">
        <v>134</v>
      </c>
      <c r="E150" s="56">
        <v>6</v>
      </c>
      <c r="F150" s="56">
        <v>6</v>
      </c>
      <c r="G150" s="56">
        <v>6</v>
      </c>
      <c r="H150" s="56">
        <v>6</v>
      </c>
      <c r="I150" s="56">
        <v>0</v>
      </c>
      <c r="J150" s="59">
        <v>0</v>
      </c>
    </row>
    <row r="151" spans="2:10">
      <c r="B151" s="58" t="s">
        <v>131</v>
      </c>
      <c r="C151" s="56" t="s">
        <v>508</v>
      </c>
      <c r="D151" s="56" t="s">
        <v>134</v>
      </c>
      <c r="E151" s="56">
        <v>6</v>
      </c>
      <c r="F151" s="56">
        <v>6</v>
      </c>
      <c r="G151" s="56">
        <v>6</v>
      </c>
      <c r="H151" s="56">
        <v>6</v>
      </c>
      <c r="I151" s="56">
        <v>0</v>
      </c>
      <c r="J151" s="59">
        <v>0</v>
      </c>
    </row>
    <row r="152" spans="2:10">
      <c r="B152" s="58" t="s">
        <v>132</v>
      </c>
      <c r="C152" s="56" t="s">
        <v>508</v>
      </c>
      <c r="D152" s="56" t="s">
        <v>134</v>
      </c>
      <c r="E152" s="56">
        <v>6</v>
      </c>
      <c r="F152" s="56">
        <v>6</v>
      </c>
      <c r="G152" s="56">
        <v>6</v>
      </c>
      <c r="H152" s="56">
        <v>6</v>
      </c>
      <c r="I152" s="56">
        <v>0</v>
      </c>
      <c r="J152" s="59">
        <v>0</v>
      </c>
    </row>
    <row r="153" spans="2:10">
      <c r="B153" s="58" t="s">
        <v>133</v>
      </c>
      <c r="C153" s="56" t="s">
        <v>508</v>
      </c>
      <c r="D153" s="56" t="s">
        <v>134</v>
      </c>
      <c r="E153" s="56">
        <v>6</v>
      </c>
      <c r="F153" s="56">
        <v>6</v>
      </c>
      <c r="G153" s="56">
        <v>6</v>
      </c>
      <c r="H153" s="56">
        <v>6</v>
      </c>
      <c r="I153" s="56">
        <v>0</v>
      </c>
      <c r="J153" s="59">
        <v>0</v>
      </c>
    </row>
    <row r="154" spans="2:10">
      <c r="B154" s="58" t="s">
        <v>77</v>
      </c>
      <c r="C154" s="56" t="s">
        <v>506</v>
      </c>
      <c r="D154" s="56" t="s">
        <v>251</v>
      </c>
      <c r="E154" s="56">
        <v>3</v>
      </c>
      <c r="F154" s="56">
        <v>3</v>
      </c>
      <c r="G154" s="56">
        <v>3</v>
      </c>
      <c r="H154" s="56">
        <v>3</v>
      </c>
      <c r="I154" s="56">
        <v>0</v>
      </c>
      <c r="J154" s="59">
        <v>0</v>
      </c>
    </row>
    <row r="155" spans="2:10">
      <c r="B155" s="58" t="s">
        <v>262</v>
      </c>
      <c r="C155" s="56" t="s">
        <v>506</v>
      </c>
      <c r="D155" s="56" t="s">
        <v>251</v>
      </c>
      <c r="E155" s="56">
        <v>3</v>
      </c>
      <c r="F155" s="56">
        <v>3</v>
      </c>
      <c r="G155" s="56">
        <v>3</v>
      </c>
      <c r="H155" s="56">
        <v>3</v>
      </c>
      <c r="I155" s="56">
        <v>0</v>
      </c>
      <c r="J155" s="59">
        <v>0</v>
      </c>
    </row>
    <row r="156" spans="2:10">
      <c r="B156" s="58" t="s">
        <v>263</v>
      </c>
      <c r="C156" s="56" t="s">
        <v>506</v>
      </c>
      <c r="D156" s="56" t="s">
        <v>251</v>
      </c>
      <c r="E156" s="56">
        <v>3</v>
      </c>
      <c r="F156" s="56">
        <v>3</v>
      </c>
      <c r="G156" s="56">
        <v>3</v>
      </c>
      <c r="H156" s="56">
        <v>3</v>
      </c>
      <c r="I156" s="56">
        <v>0</v>
      </c>
      <c r="J156" s="59">
        <v>0</v>
      </c>
    </row>
    <row r="157" spans="2:10">
      <c r="B157" s="58" t="s">
        <v>264</v>
      </c>
      <c r="C157" s="56" t="s">
        <v>506</v>
      </c>
      <c r="D157" s="56" t="s">
        <v>251</v>
      </c>
      <c r="E157" s="56">
        <v>3</v>
      </c>
      <c r="F157" s="56">
        <v>3</v>
      </c>
      <c r="G157" s="56">
        <v>3</v>
      </c>
      <c r="H157" s="56">
        <v>3</v>
      </c>
      <c r="I157" s="56">
        <v>0</v>
      </c>
      <c r="J157" s="59">
        <v>0</v>
      </c>
    </row>
    <row r="158" spans="2:10">
      <c r="B158" s="58" t="s">
        <v>265</v>
      </c>
      <c r="C158" s="56" t="s">
        <v>506</v>
      </c>
      <c r="D158" s="56" t="s">
        <v>251</v>
      </c>
      <c r="E158" s="56">
        <v>3</v>
      </c>
      <c r="F158" s="56">
        <v>3</v>
      </c>
      <c r="G158" s="56">
        <v>3</v>
      </c>
      <c r="H158" s="56">
        <v>3</v>
      </c>
      <c r="I158" s="56">
        <v>0</v>
      </c>
      <c r="J158" s="59">
        <v>0</v>
      </c>
    </row>
    <row r="159" spans="2:10">
      <c r="B159" s="58" t="s">
        <v>266</v>
      </c>
      <c r="C159" s="56" t="s">
        <v>506</v>
      </c>
      <c r="D159" s="56" t="s">
        <v>251</v>
      </c>
      <c r="E159" s="56">
        <v>3</v>
      </c>
      <c r="F159" s="56">
        <v>3</v>
      </c>
      <c r="G159" s="56">
        <v>3</v>
      </c>
      <c r="H159" s="56">
        <v>3</v>
      </c>
      <c r="I159" s="56">
        <v>0</v>
      </c>
      <c r="J159" s="59">
        <v>0</v>
      </c>
    </row>
    <row r="160" spans="2:10">
      <c r="B160" s="58" t="s">
        <v>267</v>
      </c>
      <c r="C160" s="56" t="s">
        <v>506</v>
      </c>
      <c r="D160" s="56" t="s">
        <v>251</v>
      </c>
      <c r="E160" s="56">
        <v>3</v>
      </c>
      <c r="F160" s="56">
        <v>3</v>
      </c>
      <c r="G160" s="56">
        <v>3</v>
      </c>
      <c r="H160" s="56">
        <v>3</v>
      </c>
      <c r="I160" s="56">
        <v>0</v>
      </c>
      <c r="J160" s="59">
        <v>0</v>
      </c>
    </row>
    <row r="161" spans="2:10">
      <c r="B161" s="58" t="s">
        <v>268</v>
      </c>
      <c r="C161" s="56" t="s">
        <v>506</v>
      </c>
      <c r="D161" s="56" t="s">
        <v>251</v>
      </c>
      <c r="E161" s="56">
        <v>3</v>
      </c>
      <c r="F161" s="56">
        <v>3</v>
      </c>
      <c r="G161" s="56">
        <v>3</v>
      </c>
      <c r="H161" s="56">
        <v>3</v>
      </c>
      <c r="I161" s="56">
        <v>0</v>
      </c>
      <c r="J161" s="59">
        <v>0</v>
      </c>
    </row>
    <row r="162" spans="2:10">
      <c r="B162" s="58" t="s">
        <v>269</v>
      </c>
      <c r="C162" s="56" t="s">
        <v>506</v>
      </c>
      <c r="D162" s="56" t="s">
        <v>251</v>
      </c>
      <c r="E162" s="56">
        <v>3</v>
      </c>
      <c r="F162" s="56">
        <v>3</v>
      </c>
      <c r="G162" s="56">
        <v>3</v>
      </c>
      <c r="H162" s="56">
        <v>3</v>
      </c>
      <c r="I162" s="56">
        <v>0</v>
      </c>
      <c r="J162" s="59">
        <v>0</v>
      </c>
    </row>
    <row r="163" spans="2:10">
      <c r="B163" s="58" t="s">
        <v>270</v>
      </c>
      <c r="C163" s="56" t="s">
        <v>506</v>
      </c>
      <c r="D163" s="56" t="s">
        <v>251</v>
      </c>
      <c r="E163" s="56">
        <v>3</v>
      </c>
      <c r="F163" s="56">
        <v>3</v>
      </c>
      <c r="G163" s="56">
        <v>3</v>
      </c>
      <c r="H163" s="56">
        <v>3</v>
      </c>
      <c r="I163" s="56">
        <v>0</v>
      </c>
      <c r="J163" s="59">
        <v>0</v>
      </c>
    </row>
    <row r="164" spans="2:10">
      <c r="B164" s="58" t="s">
        <v>84</v>
      </c>
      <c r="C164" s="56" t="s">
        <v>520</v>
      </c>
      <c r="D164" s="56" t="s">
        <v>464</v>
      </c>
      <c r="E164" s="56">
        <v>3</v>
      </c>
      <c r="F164" s="56">
        <v>3</v>
      </c>
      <c r="G164" s="56">
        <v>0</v>
      </c>
      <c r="H164" s="56">
        <v>0</v>
      </c>
      <c r="I164" s="56">
        <v>0</v>
      </c>
      <c r="J164" s="59">
        <v>0</v>
      </c>
    </row>
    <row r="165" spans="2:10">
      <c r="B165" s="58" t="s">
        <v>194</v>
      </c>
      <c r="C165" s="56" t="s">
        <v>520</v>
      </c>
      <c r="D165" s="56" t="s">
        <v>464</v>
      </c>
      <c r="E165" s="56">
        <v>3</v>
      </c>
      <c r="F165" s="56">
        <v>3</v>
      </c>
      <c r="G165" s="56">
        <v>0</v>
      </c>
      <c r="H165" s="56">
        <v>0</v>
      </c>
      <c r="I165" s="56">
        <v>0</v>
      </c>
      <c r="J165" s="59">
        <v>0</v>
      </c>
    </row>
    <row r="166" spans="2:10">
      <c r="B166" s="58" t="s">
        <v>195</v>
      </c>
      <c r="C166" s="56" t="s">
        <v>520</v>
      </c>
      <c r="D166" s="56" t="s">
        <v>464</v>
      </c>
      <c r="E166" s="56">
        <v>3</v>
      </c>
      <c r="F166" s="56">
        <v>3</v>
      </c>
      <c r="G166" s="56">
        <v>0</v>
      </c>
      <c r="H166" s="56">
        <v>0</v>
      </c>
      <c r="I166" s="56">
        <v>0</v>
      </c>
      <c r="J166" s="59">
        <v>0</v>
      </c>
    </row>
    <row r="167" spans="2:10">
      <c r="B167" s="58" t="s">
        <v>196</v>
      </c>
      <c r="C167" s="56" t="s">
        <v>520</v>
      </c>
      <c r="D167" s="56" t="s">
        <v>464</v>
      </c>
      <c r="E167" s="56">
        <v>3</v>
      </c>
      <c r="F167" s="56">
        <v>3</v>
      </c>
      <c r="G167" s="56">
        <v>0</v>
      </c>
      <c r="H167" s="56">
        <v>0</v>
      </c>
      <c r="I167" s="56">
        <v>0</v>
      </c>
      <c r="J167" s="59">
        <v>0</v>
      </c>
    </row>
    <row r="168" spans="2:10">
      <c r="B168" s="58" t="s">
        <v>197</v>
      </c>
      <c r="C168" s="56" t="s">
        <v>520</v>
      </c>
      <c r="D168" s="56" t="s">
        <v>464</v>
      </c>
      <c r="E168" s="56">
        <v>3</v>
      </c>
      <c r="F168" s="56">
        <v>3</v>
      </c>
      <c r="G168" s="56">
        <v>0</v>
      </c>
      <c r="H168" s="56">
        <v>0</v>
      </c>
      <c r="I168" s="56">
        <v>0</v>
      </c>
      <c r="J168" s="59">
        <v>0</v>
      </c>
    </row>
    <row r="169" spans="2:10">
      <c r="B169" s="58" t="s">
        <v>198</v>
      </c>
      <c r="C169" s="56" t="s">
        <v>520</v>
      </c>
      <c r="D169" s="56" t="s">
        <v>464</v>
      </c>
      <c r="E169" s="56">
        <v>3</v>
      </c>
      <c r="F169" s="56">
        <v>3</v>
      </c>
      <c r="G169" s="56">
        <v>0</v>
      </c>
      <c r="H169" s="56">
        <v>0</v>
      </c>
      <c r="I169" s="56">
        <v>0</v>
      </c>
      <c r="J169" s="59">
        <v>0</v>
      </c>
    </row>
    <row r="170" spans="2:10">
      <c r="B170" s="58" t="s">
        <v>199</v>
      </c>
      <c r="C170" s="56" t="s">
        <v>520</v>
      </c>
      <c r="D170" s="56" t="s">
        <v>464</v>
      </c>
      <c r="E170" s="56">
        <v>3</v>
      </c>
      <c r="F170" s="56">
        <v>3</v>
      </c>
      <c r="G170" s="56">
        <v>0</v>
      </c>
      <c r="H170" s="56">
        <v>0</v>
      </c>
      <c r="I170" s="56">
        <v>0</v>
      </c>
      <c r="J170" s="59">
        <v>0</v>
      </c>
    </row>
    <row r="171" spans="2:10">
      <c r="B171" s="58" t="s">
        <v>200</v>
      </c>
      <c r="C171" s="56" t="s">
        <v>520</v>
      </c>
      <c r="D171" s="56" t="s">
        <v>464</v>
      </c>
      <c r="E171" s="56">
        <v>3</v>
      </c>
      <c r="F171" s="56">
        <v>3</v>
      </c>
      <c r="G171" s="56">
        <v>0</v>
      </c>
      <c r="H171" s="56">
        <v>0</v>
      </c>
      <c r="I171" s="56">
        <v>0</v>
      </c>
      <c r="J171" s="59">
        <v>0</v>
      </c>
    </row>
    <row r="172" spans="2:10">
      <c r="B172" s="58" t="s">
        <v>201</v>
      </c>
      <c r="C172" s="56" t="s">
        <v>520</v>
      </c>
      <c r="D172" s="56" t="s">
        <v>464</v>
      </c>
      <c r="E172" s="56">
        <v>3</v>
      </c>
      <c r="F172" s="56">
        <v>3</v>
      </c>
      <c r="G172" s="56">
        <v>0</v>
      </c>
      <c r="H172" s="56">
        <v>0</v>
      </c>
      <c r="I172" s="56">
        <v>0</v>
      </c>
      <c r="J172" s="59">
        <v>0</v>
      </c>
    </row>
    <row r="173" spans="2:10">
      <c r="B173" s="58" t="s">
        <v>202</v>
      </c>
      <c r="C173" s="56" t="s">
        <v>520</v>
      </c>
      <c r="D173" s="56" t="s">
        <v>464</v>
      </c>
      <c r="E173" s="56">
        <v>3</v>
      </c>
      <c r="F173" s="56">
        <v>3</v>
      </c>
      <c r="G173" s="56">
        <v>0</v>
      </c>
      <c r="H173" s="56">
        <v>0</v>
      </c>
      <c r="I173" s="56">
        <v>0</v>
      </c>
      <c r="J173" s="59">
        <v>0</v>
      </c>
    </row>
    <row r="174" spans="2:10">
      <c r="B174" s="53" t="s">
        <v>19</v>
      </c>
      <c r="C174" s="54" t="s">
        <v>500</v>
      </c>
      <c r="D174" s="17" t="s">
        <v>124</v>
      </c>
      <c r="E174" s="17">
        <v>3</v>
      </c>
      <c r="F174" s="17">
        <v>3</v>
      </c>
      <c r="G174" s="17">
        <v>3</v>
      </c>
      <c r="H174" s="17">
        <v>0</v>
      </c>
      <c r="I174" s="17">
        <v>0</v>
      </c>
      <c r="J174" s="57">
        <v>0</v>
      </c>
    </row>
    <row r="175" spans="2:10">
      <c r="B175" s="53" t="s">
        <v>14</v>
      </c>
      <c r="C175" s="54" t="s">
        <v>499</v>
      </c>
      <c r="D175" s="17" t="s">
        <v>192</v>
      </c>
      <c r="E175" s="17">
        <v>3</v>
      </c>
      <c r="F175" s="17">
        <v>3</v>
      </c>
      <c r="G175" s="17">
        <v>3</v>
      </c>
      <c r="H175" s="17">
        <v>0</v>
      </c>
      <c r="I175" s="17">
        <v>0</v>
      </c>
      <c r="J175" s="57">
        <v>0</v>
      </c>
    </row>
    <row r="176" spans="2:10">
      <c r="B176" s="53" t="s">
        <v>15</v>
      </c>
      <c r="C176" s="54" t="s">
        <v>499</v>
      </c>
      <c r="D176" s="17" t="s">
        <v>192</v>
      </c>
      <c r="E176" s="17">
        <v>3</v>
      </c>
      <c r="F176" s="17">
        <v>3</v>
      </c>
      <c r="G176" s="17">
        <v>3</v>
      </c>
      <c r="H176" s="17">
        <v>0</v>
      </c>
      <c r="I176" s="17">
        <v>0</v>
      </c>
      <c r="J176" s="57">
        <v>0</v>
      </c>
    </row>
    <row r="177" spans="2:10">
      <c r="B177" s="53" t="s">
        <v>17</v>
      </c>
      <c r="C177" s="54" t="s">
        <v>16</v>
      </c>
      <c r="D177" s="17" t="s">
        <v>18</v>
      </c>
      <c r="E177" s="17">
        <v>9</v>
      </c>
      <c r="F177" s="17">
        <v>9</v>
      </c>
      <c r="G177" s="17">
        <v>9</v>
      </c>
      <c r="H177" s="17">
        <v>0</v>
      </c>
      <c r="I177" s="17">
        <v>0</v>
      </c>
      <c r="J177" s="57">
        <v>0</v>
      </c>
    </row>
    <row r="178" spans="2:10">
      <c r="B178" s="53" t="s">
        <v>20</v>
      </c>
      <c r="C178" s="54" t="s">
        <v>545</v>
      </c>
      <c r="D178" s="56" t="s">
        <v>373</v>
      </c>
      <c r="E178" s="17">
        <v>3</v>
      </c>
      <c r="F178" s="17">
        <v>3</v>
      </c>
      <c r="G178" s="17">
        <v>3</v>
      </c>
      <c r="H178" s="17">
        <v>0</v>
      </c>
      <c r="I178" s="17">
        <v>0</v>
      </c>
      <c r="J178" s="57">
        <v>0</v>
      </c>
    </row>
    <row r="179" spans="2:10">
      <c r="B179" s="53" t="s">
        <v>21</v>
      </c>
      <c r="C179" s="54" t="s">
        <v>545</v>
      </c>
      <c r="D179" s="56" t="s">
        <v>373</v>
      </c>
      <c r="E179" s="17">
        <v>3</v>
      </c>
      <c r="F179" s="17">
        <v>3</v>
      </c>
      <c r="G179" s="17">
        <v>3</v>
      </c>
      <c r="H179" s="17">
        <v>0</v>
      </c>
      <c r="I179" s="17">
        <v>0</v>
      </c>
      <c r="J179" s="57">
        <v>0</v>
      </c>
    </row>
    <row r="180" spans="2:10">
      <c r="B180" s="53" t="s">
        <v>22</v>
      </c>
      <c r="C180" s="54" t="s">
        <v>545</v>
      </c>
      <c r="D180" s="56" t="s">
        <v>373</v>
      </c>
      <c r="E180" s="17">
        <v>3</v>
      </c>
      <c r="F180" s="17">
        <v>3</v>
      </c>
      <c r="G180" s="17">
        <v>3</v>
      </c>
      <c r="H180" s="17">
        <v>0</v>
      </c>
      <c r="I180" s="17">
        <v>0</v>
      </c>
      <c r="J180" s="57">
        <v>0</v>
      </c>
    </row>
    <row r="181" spans="2:10">
      <c r="B181" s="53" t="s">
        <v>13</v>
      </c>
      <c r="C181" s="54" t="s">
        <v>498</v>
      </c>
      <c r="D181" s="17" t="s">
        <v>122</v>
      </c>
      <c r="E181" s="17">
        <v>3</v>
      </c>
      <c r="F181" s="17">
        <v>0</v>
      </c>
      <c r="G181" s="17">
        <v>0</v>
      </c>
      <c r="H181" s="17">
        <v>3</v>
      </c>
      <c r="I181" s="17">
        <v>0</v>
      </c>
      <c r="J181" s="57">
        <v>0</v>
      </c>
    </row>
    <row r="182" spans="2:10">
      <c r="B182" s="53" t="s">
        <v>10</v>
      </c>
      <c r="C182" s="17" t="s">
        <v>497</v>
      </c>
      <c r="D182" s="17" t="s">
        <v>111</v>
      </c>
      <c r="E182" s="17">
        <v>3</v>
      </c>
      <c r="F182" s="17">
        <v>0</v>
      </c>
      <c r="G182" s="17">
        <v>0</v>
      </c>
      <c r="H182" s="17">
        <v>3</v>
      </c>
      <c r="I182" s="17">
        <v>0</v>
      </c>
      <c r="J182" s="57">
        <v>0</v>
      </c>
    </row>
    <row r="183" spans="2:10">
      <c r="B183" s="53" t="s">
        <v>9</v>
      </c>
      <c r="C183" s="17" t="s">
        <v>497</v>
      </c>
      <c r="D183" s="17" t="s">
        <v>111</v>
      </c>
      <c r="E183" s="17">
        <v>3</v>
      </c>
      <c r="F183" s="17">
        <v>0</v>
      </c>
      <c r="G183" s="17">
        <v>0</v>
      </c>
      <c r="H183" s="17">
        <v>3</v>
      </c>
      <c r="I183" s="17">
        <v>0</v>
      </c>
      <c r="J183" s="57">
        <v>0</v>
      </c>
    </row>
    <row r="184" spans="2:10">
      <c r="B184" s="53" t="s">
        <v>11</v>
      </c>
      <c r="C184" s="17" t="s">
        <v>497</v>
      </c>
      <c r="D184" s="17" t="s">
        <v>111</v>
      </c>
      <c r="E184" s="17">
        <v>3</v>
      </c>
      <c r="F184" s="17">
        <v>0</v>
      </c>
      <c r="G184" s="17">
        <v>0</v>
      </c>
      <c r="H184" s="17">
        <v>3</v>
      </c>
      <c r="I184" s="17">
        <v>0</v>
      </c>
      <c r="J184" s="57">
        <v>0</v>
      </c>
    </row>
    <row r="185" spans="2:10">
      <c r="B185" s="53" t="s">
        <v>48</v>
      </c>
      <c r="C185" s="17" t="s">
        <v>33</v>
      </c>
      <c r="D185" s="17" t="s">
        <v>123</v>
      </c>
      <c r="E185" s="17">
        <v>6</v>
      </c>
      <c r="F185" s="17">
        <v>0</v>
      </c>
      <c r="G185" s="17">
        <v>0</v>
      </c>
      <c r="H185" s="17">
        <v>6</v>
      </c>
      <c r="I185" s="17">
        <v>0</v>
      </c>
      <c r="J185" s="57">
        <v>0</v>
      </c>
    </row>
    <row r="186" spans="2:10">
      <c r="B186" s="53" t="s">
        <v>85</v>
      </c>
      <c r="C186" s="17" t="s">
        <v>33</v>
      </c>
      <c r="D186" s="17" t="s">
        <v>123</v>
      </c>
      <c r="E186" s="17">
        <v>6</v>
      </c>
      <c r="F186" s="17">
        <v>0</v>
      </c>
      <c r="G186" s="17">
        <v>0</v>
      </c>
      <c r="H186" s="17">
        <v>6</v>
      </c>
      <c r="I186" s="17">
        <v>0</v>
      </c>
      <c r="J186" s="57">
        <v>0</v>
      </c>
    </row>
    <row r="187" spans="2:10">
      <c r="B187" s="53" t="s">
        <v>86</v>
      </c>
      <c r="C187" s="17" t="s">
        <v>33</v>
      </c>
      <c r="D187" s="17" t="s">
        <v>123</v>
      </c>
      <c r="E187" s="17">
        <v>6</v>
      </c>
      <c r="F187" s="17">
        <v>0</v>
      </c>
      <c r="G187" s="17">
        <v>0</v>
      </c>
      <c r="H187" s="17">
        <v>6</v>
      </c>
      <c r="I187" s="17">
        <v>0</v>
      </c>
      <c r="J187" s="57">
        <v>0</v>
      </c>
    </row>
    <row r="188" spans="2:10">
      <c r="B188" s="53" t="s">
        <v>87</v>
      </c>
      <c r="C188" s="17" t="s">
        <v>33</v>
      </c>
      <c r="D188" s="17" t="s">
        <v>123</v>
      </c>
      <c r="E188" s="17">
        <v>6</v>
      </c>
      <c r="F188" s="17">
        <v>0</v>
      </c>
      <c r="G188" s="17">
        <v>0</v>
      </c>
      <c r="H188" s="17">
        <v>6</v>
      </c>
      <c r="I188" s="17">
        <v>0</v>
      </c>
      <c r="J188" s="57">
        <v>0</v>
      </c>
    </row>
    <row r="189" spans="2:10">
      <c r="B189" s="53" t="s">
        <v>88</v>
      </c>
      <c r="C189" s="17" t="s">
        <v>33</v>
      </c>
      <c r="D189" s="17" t="s">
        <v>123</v>
      </c>
      <c r="E189" s="17">
        <v>6</v>
      </c>
      <c r="F189" s="17">
        <v>0</v>
      </c>
      <c r="G189" s="17">
        <v>0</v>
      </c>
      <c r="H189" s="17">
        <v>6</v>
      </c>
      <c r="I189" s="17">
        <v>0</v>
      </c>
      <c r="J189" s="57">
        <v>0</v>
      </c>
    </row>
    <row r="190" spans="2:10">
      <c r="B190" s="53" t="s">
        <v>89</v>
      </c>
      <c r="C190" s="17" t="s">
        <v>33</v>
      </c>
      <c r="D190" s="17" t="s">
        <v>123</v>
      </c>
      <c r="E190" s="17">
        <v>6</v>
      </c>
      <c r="F190" s="17">
        <v>0</v>
      </c>
      <c r="G190" s="17">
        <v>0</v>
      </c>
      <c r="H190" s="17">
        <v>6</v>
      </c>
      <c r="I190" s="17">
        <v>0</v>
      </c>
      <c r="J190" s="57">
        <v>0</v>
      </c>
    </row>
    <row r="191" spans="2:10">
      <c r="B191" s="53" t="s">
        <v>90</v>
      </c>
      <c r="C191" s="17" t="s">
        <v>33</v>
      </c>
      <c r="D191" s="17" t="s">
        <v>123</v>
      </c>
      <c r="E191" s="17">
        <v>6</v>
      </c>
      <c r="F191" s="17">
        <v>0</v>
      </c>
      <c r="G191" s="17">
        <v>0</v>
      </c>
      <c r="H191" s="17">
        <v>6</v>
      </c>
      <c r="I191" s="17">
        <v>0</v>
      </c>
      <c r="J191" s="57">
        <v>0</v>
      </c>
    </row>
    <row r="192" spans="2:10">
      <c r="B192" s="53" t="s">
        <v>91</v>
      </c>
      <c r="C192" s="17" t="s">
        <v>33</v>
      </c>
      <c r="D192" s="17" t="s">
        <v>123</v>
      </c>
      <c r="E192" s="17">
        <v>6</v>
      </c>
      <c r="F192" s="17">
        <v>0</v>
      </c>
      <c r="G192" s="17">
        <v>0</v>
      </c>
      <c r="H192" s="17">
        <v>6</v>
      </c>
      <c r="I192" s="17">
        <v>0</v>
      </c>
      <c r="J192" s="57">
        <v>0</v>
      </c>
    </row>
    <row r="193" spans="2:10">
      <c r="B193" s="53" t="s">
        <v>92</v>
      </c>
      <c r="C193" s="17" t="s">
        <v>33</v>
      </c>
      <c r="D193" s="17" t="s">
        <v>123</v>
      </c>
      <c r="E193" s="17">
        <v>6</v>
      </c>
      <c r="F193" s="17">
        <v>0</v>
      </c>
      <c r="G193" s="17">
        <v>0</v>
      </c>
      <c r="H193" s="17">
        <v>6</v>
      </c>
      <c r="I193" s="17">
        <v>0</v>
      </c>
      <c r="J193" s="57">
        <v>0</v>
      </c>
    </row>
    <row r="194" spans="2:10">
      <c r="B194" s="53" t="s">
        <v>93</v>
      </c>
      <c r="C194" s="17" t="s">
        <v>33</v>
      </c>
      <c r="D194" s="17" t="s">
        <v>123</v>
      </c>
      <c r="E194" s="17">
        <v>6</v>
      </c>
      <c r="F194" s="17">
        <v>0</v>
      </c>
      <c r="G194" s="17">
        <v>0</v>
      </c>
      <c r="H194" s="17">
        <v>6</v>
      </c>
      <c r="I194" s="17">
        <v>0</v>
      </c>
      <c r="J194" s="57">
        <v>0</v>
      </c>
    </row>
    <row r="195" spans="2:10">
      <c r="B195" s="58" t="s">
        <v>72</v>
      </c>
      <c r="C195" s="56" t="s">
        <v>43</v>
      </c>
      <c r="D195" s="56" t="s">
        <v>193</v>
      </c>
      <c r="E195" s="56">
        <v>3</v>
      </c>
      <c r="F195" s="56">
        <v>0</v>
      </c>
      <c r="G195" s="56">
        <v>0</v>
      </c>
      <c r="H195" s="56">
        <v>0</v>
      </c>
      <c r="I195" s="56">
        <v>0</v>
      </c>
      <c r="J195" s="59">
        <v>0</v>
      </c>
    </row>
    <row r="196" spans="2:10">
      <c r="B196" s="58" t="s">
        <v>310</v>
      </c>
      <c r="C196" s="56" t="s">
        <v>43</v>
      </c>
      <c r="D196" s="56" t="s">
        <v>193</v>
      </c>
      <c r="E196" s="56">
        <v>3</v>
      </c>
      <c r="F196" s="56">
        <v>0</v>
      </c>
      <c r="G196" s="56">
        <v>0</v>
      </c>
      <c r="H196" s="56">
        <v>0</v>
      </c>
      <c r="I196" s="56">
        <v>0</v>
      </c>
      <c r="J196" s="59">
        <v>0</v>
      </c>
    </row>
    <row r="197" spans="2:10">
      <c r="B197" s="58" t="s">
        <v>311</v>
      </c>
      <c r="C197" s="56" t="s">
        <v>43</v>
      </c>
      <c r="D197" s="56" t="s">
        <v>193</v>
      </c>
      <c r="E197" s="56">
        <v>3</v>
      </c>
      <c r="F197" s="56">
        <v>0</v>
      </c>
      <c r="G197" s="56">
        <v>0</v>
      </c>
      <c r="H197" s="56">
        <v>0</v>
      </c>
      <c r="I197" s="56">
        <v>0</v>
      </c>
      <c r="J197" s="59">
        <v>0</v>
      </c>
    </row>
    <row r="198" spans="2:10">
      <c r="B198" s="58" t="s">
        <v>312</v>
      </c>
      <c r="C198" s="56" t="s">
        <v>43</v>
      </c>
      <c r="D198" s="56" t="s">
        <v>193</v>
      </c>
      <c r="E198" s="56">
        <v>3</v>
      </c>
      <c r="F198" s="56">
        <v>0</v>
      </c>
      <c r="G198" s="56">
        <v>0</v>
      </c>
      <c r="H198" s="56">
        <v>0</v>
      </c>
      <c r="I198" s="56">
        <v>0</v>
      </c>
      <c r="J198" s="59">
        <v>0</v>
      </c>
    </row>
    <row r="199" spans="2:10">
      <c r="B199" s="58" t="s">
        <v>313</v>
      </c>
      <c r="C199" s="56" t="s">
        <v>43</v>
      </c>
      <c r="D199" s="56" t="s">
        <v>193</v>
      </c>
      <c r="E199" s="56">
        <v>3</v>
      </c>
      <c r="F199" s="56">
        <v>0</v>
      </c>
      <c r="G199" s="56">
        <v>0</v>
      </c>
      <c r="H199" s="56">
        <v>0</v>
      </c>
      <c r="I199" s="56">
        <v>0</v>
      </c>
      <c r="J199" s="59">
        <v>0</v>
      </c>
    </row>
    <row r="200" spans="2:10">
      <c r="B200" s="58" t="s">
        <v>314</v>
      </c>
      <c r="C200" s="56" t="s">
        <v>43</v>
      </c>
      <c r="D200" s="56" t="s">
        <v>193</v>
      </c>
      <c r="E200" s="56">
        <v>3</v>
      </c>
      <c r="F200" s="56">
        <v>0</v>
      </c>
      <c r="G200" s="56">
        <v>0</v>
      </c>
      <c r="H200" s="56">
        <v>0</v>
      </c>
      <c r="I200" s="56">
        <v>0</v>
      </c>
      <c r="J200" s="59">
        <v>0</v>
      </c>
    </row>
    <row r="201" spans="2:10">
      <c r="B201" s="58" t="s">
        <v>315</v>
      </c>
      <c r="C201" s="56" t="s">
        <v>43</v>
      </c>
      <c r="D201" s="56" t="s">
        <v>193</v>
      </c>
      <c r="E201" s="56">
        <v>3</v>
      </c>
      <c r="F201" s="56">
        <v>0</v>
      </c>
      <c r="G201" s="56">
        <v>0</v>
      </c>
      <c r="H201" s="56">
        <v>0</v>
      </c>
      <c r="I201" s="56">
        <v>0</v>
      </c>
      <c r="J201" s="59">
        <v>0</v>
      </c>
    </row>
    <row r="202" spans="2:10">
      <c r="B202" s="58" t="s">
        <v>316</v>
      </c>
      <c r="C202" s="56" t="s">
        <v>43</v>
      </c>
      <c r="D202" s="56" t="s">
        <v>193</v>
      </c>
      <c r="E202" s="56">
        <v>3</v>
      </c>
      <c r="F202" s="56">
        <v>0</v>
      </c>
      <c r="G202" s="56">
        <v>0</v>
      </c>
      <c r="H202" s="56">
        <v>0</v>
      </c>
      <c r="I202" s="56">
        <v>0</v>
      </c>
      <c r="J202" s="59">
        <v>0</v>
      </c>
    </row>
    <row r="203" spans="2:10">
      <c r="B203" s="58" t="s">
        <v>317</v>
      </c>
      <c r="C203" s="56" t="s">
        <v>43</v>
      </c>
      <c r="D203" s="56" t="s">
        <v>193</v>
      </c>
      <c r="E203" s="56">
        <v>3</v>
      </c>
      <c r="F203" s="56">
        <v>0</v>
      </c>
      <c r="G203" s="56">
        <v>0</v>
      </c>
      <c r="H203" s="56">
        <v>0</v>
      </c>
      <c r="I203" s="56">
        <v>0</v>
      </c>
      <c r="J203" s="59">
        <v>0</v>
      </c>
    </row>
    <row r="204" spans="2:10">
      <c r="B204" s="58" t="s">
        <v>318</v>
      </c>
      <c r="C204" s="56" t="s">
        <v>43</v>
      </c>
      <c r="D204" s="56" t="s">
        <v>193</v>
      </c>
      <c r="E204" s="56">
        <v>3</v>
      </c>
      <c r="F204" s="56">
        <v>0</v>
      </c>
      <c r="G204" s="56">
        <v>0</v>
      </c>
      <c r="H204" s="56">
        <v>0</v>
      </c>
      <c r="I204" s="56">
        <v>0</v>
      </c>
      <c r="J204" s="59">
        <v>0</v>
      </c>
    </row>
    <row r="205" spans="2:10">
      <c r="B205" s="58" t="s">
        <v>54</v>
      </c>
      <c r="C205" s="56" t="s">
        <v>511</v>
      </c>
      <c r="D205" s="17" t="s">
        <v>111</v>
      </c>
      <c r="E205" s="56">
        <v>3</v>
      </c>
      <c r="F205" s="56">
        <v>0</v>
      </c>
      <c r="G205" s="56">
        <v>0</v>
      </c>
      <c r="H205" s="56">
        <v>3</v>
      </c>
      <c r="I205" s="56">
        <v>0</v>
      </c>
      <c r="J205" s="59">
        <v>0</v>
      </c>
    </row>
    <row r="206" spans="2:10">
      <c r="B206" s="58" t="s">
        <v>163</v>
      </c>
      <c r="C206" s="56" t="s">
        <v>511</v>
      </c>
      <c r="D206" s="17" t="s">
        <v>111</v>
      </c>
      <c r="E206" s="56">
        <v>3</v>
      </c>
      <c r="F206" s="56">
        <v>0</v>
      </c>
      <c r="G206" s="56">
        <v>0</v>
      </c>
      <c r="H206" s="56">
        <v>3</v>
      </c>
      <c r="I206" s="56">
        <v>0</v>
      </c>
      <c r="J206" s="59">
        <v>0</v>
      </c>
    </row>
    <row r="207" spans="2:10">
      <c r="B207" s="58" t="s">
        <v>164</v>
      </c>
      <c r="C207" s="56" t="s">
        <v>511</v>
      </c>
      <c r="D207" s="17" t="s">
        <v>111</v>
      </c>
      <c r="E207" s="56">
        <v>3</v>
      </c>
      <c r="F207" s="56">
        <v>0</v>
      </c>
      <c r="G207" s="56">
        <v>0</v>
      </c>
      <c r="H207" s="56">
        <v>3</v>
      </c>
      <c r="I207" s="56">
        <v>0</v>
      </c>
      <c r="J207" s="59">
        <v>0</v>
      </c>
    </row>
    <row r="208" spans="2:10">
      <c r="B208" s="58" t="s">
        <v>165</v>
      </c>
      <c r="C208" s="56" t="s">
        <v>511</v>
      </c>
      <c r="D208" s="17" t="s">
        <v>111</v>
      </c>
      <c r="E208" s="56">
        <v>3</v>
      </c>
      <c r="F208" s="56">
        <v>0</v>
      </c>
      <c r="G208" s="56">
        <v>0</v>
      </c>
      <c r="H208" s="56">
        <v>3</v>
      </c>
      <c r="I208" s="56">
        <v>0</v>
      </c>
      <c r="J208" s="59">
        <v>0</v>
      </c>
    </row>
    <row r="209" spans="2:10">
      <c r="B209" s="58" t="s">
        <v>166</v>
      </c>
      <c r="C209" s="56" t="s">
        <v>511</v>
      </c>
      <c r="D209" s="17" t="s">
        <v>111</v>
      </c>
      <c r="E209" s="56">
        <v>3</v>
      </c>
      <c r="F209" s="56">
        <v>0</v>
      </c>
      <c r="G209" s="56">
        <v>0</v>
      </c>
      <c r="H209" s="56">
        <v>3</v>
      </c>
      <c r="I209" s="56">
        <v>0</v>
      </c>
      <c r="J209" s="59">
        <v>0</v>
      </c>
    </row>
    <row r="210" spans="2:10">
      <c r="B210" s="58" t="s">
        <v>167</v>
      </c>
      <c r="C210" s="56" t="s">
        <v>511</v>
      </c>
      <c r="D210" s="17" t="s">
        <v>111</v>
      </c>
      <c r="E210" s="56">
        <v>3</v>
      </c>
      <c r="F210" s="56">
        <v>0</v>
      </c>
      <c r="G210" s="56">
        <v>0</v>
      </c>
      <c r="H210" s="56">
        <v>3</v>
      </c>
      <c r="I210" s="56">
        <v>0</v>
      </c>
      <c r="J210" s="59">
        <v>0</v>
      </c>
    </row>
    <row r="211" spans="2:10">
      <c r="B211" s="58" t="s">
        <v>168</v>
      </c>
      <c r="C211" s="56" t="s">
        <v>511</v>
      </c>
      <c r="D211" s="17" t="s">
        <v>111</v>
      </c>
      <c r="E211" s="56">
        <v>3</v>
      </c>
      <c r="F211" s="56">
        <v>0</v>
      </c>
      <c r="G211" s="56">
        <v>0</v>
      </c>
      <c r="H211" s="56">
        <v>3</v>
      </c>
      <c r="I211" s="56">
        <v>0</v>
      </c>
      <c r="J211" s="59">
        <v>0</v>
      </c>
    </row>
    <row r="212" spans="2:10">
      <c r="B212" s="58" t="s">
        <v>169</v>
      </c>
      <c r="C212" s="56" t="s">
        <v>511</v>
      </c>
      <c r="D212" s="17" t="s">
        <v>111</v>
      </c>
      <c r="E212" s="56">
        <v>3</v>
      </c>
      <c r="F212" s="56">
        <v>0</v>
      </c>
      <c r="G212" s="56">
        <v>0</v>
      </c>
      <c r="H212" s="56">
        <v>3</v>
      </c>
      <c r="I212" s="56">
        <v>0</v>
      </c>
      <c r="J212" s="59">
        <v>0</v>
      </c>
    </row>
    <row r="213" spans="2:10">
      <c r="B213" s="58" t="s">
        <v>170</v>
      </c>
      <c r="C213" s="56" t="s">
        <v>511</v>
      </c>
      <c r="D213" s="17" t="s">
        <v>111</v>
      </c>
      <c r="E213" s="56">
        <v>3</v>
      </c>
      <c r="F213" s="56">
        <v>0</v>
      </c>
      <c r="G213" s="56">
        <v>0</v>
      </c>
      <c r="H213" s="56">
        <v>3</v>
      </c>
      <c r="I213" s="56">
        <v>0</v>
      </c>
      <c r="J213" s="59">
        <v>0</v>
      </c>
    </row>
    <row r="214" spans="2:10">
      <c r="B214" s="58" t="s">
        <v>171</v>
      </c>
      <c r="C214" s="56" t="s">
        <v>511</v>
      </c>
      <c r="D214" s="17" t="s">
        <v>111</v>
      </c>
      <c r="E214" s="56">
        <v>3</v>
      </c>
      <c r="F214" s="56">
        <v>0</v>
      </c>
      <c r="G214" s="56">
        <v>0</v>
      </c>
      <c r="H214" s="56">
        <v>3</v>
      </c>
      <c r="I214" s="56">
        <v>0</v>
      </c>
      <c r="J214" s="59">
        <v>0</v>
      </c>
    </row>
    <row r="215" spans="2:10" s="61" customFormat="1">
      <c r="B215" s="58" t="s">
        <v>52</v>
      </c>
      <c r="C215" s="56" t="s">
        <v>510</v>
      </c>
      <c r="D215" s="17" t="s">
        <v>111</v>
      </c>
      <c r="E215" s="56">
        <v>3</v>
      </c>
      <c r="F215" s="56">
        <v>0</v>
      </c>
      <c r="G215" s="56">
        <v>0</v>
      </c>
      <c r="H215" s="56">
        <v>0</v>
      </c>
      <c r="I215" s="56">
        <v>0</v>
      </c>
      <c r="J215" s="59">
        <v>0</v>
      </c>
    </row>
    <row r="216" spans="2:10" s="61" customFormat="1">
      <c r="B216" s="58" t="s">
        <v>144</v>
      </c>
      <c r="C216" s="56" t="s">
        <v>510</v>
      </c>
      <c r="D216" s="17" t="s">
        <v>111</v>
      </c>
      <c r="E216" s="56">
        <v>3</v>
      </c>
      <c r="F216" s="56">
        <v>0</v>
      </c>
      <c r="G216" s="56">
        <v>0</v>
      </c>
      <c r="H216" s="56">
        <v>0</v>
      </c>
      <c r="I216" s="56">
        <v>0</v>
      </c>
      <c r="J216" s="59">
        <v>0</v>
      </c>
    </row>
    <row r="217" spans="2:10" s="61" customFormat="1">
      <c r="B217" s="58" t="s">
        <v>145</v>
      </c>
      <c r="C217" s="56" t="s">
        <v>510</v>
      </c>
      <c r="D217" s="17" t="s">
        <v>111</v>
      </c>
      <c r="E217" s="56">
        <v>3</v>
      </c>
      <c r="F217" s="56">
        <v>0</v>
      </c>
      <c r="G217" s="56">
        <v>0</v>
      </c>
      <c r="H217" s="56">
        <v>0</v>
      </c>
      <c r="I217" s="56">
        <v>0</v>
      </c>
      <c r="J217" s="59">
        <v>0</v>
      </c>
    </row>
    <row r="218" spans="2:10" s="61" customFormat="1">
      <c r="B218" s="58" t="s">
        <v>146</v>
      </c>
      <c r="C218" s="56" t="s">
        <v>510</v>
      </c>
      <c r="D218" s="17" t="s">
        <v>111</v>
      </c>
      <c r="E218" s="56">
        <v>3</v>
      </c>
      <c r="F218" s="56">
        <v>0</v>
      </c>
      <c r="G218" s="56">
        <v>0</v>
      </c>
      <c r="H218" s="56">
        <v>0</v>
      </c>
      <c r="I218" s="56">
        <v>0</v>
      </c>
      <c r="J218" s="59">
        <v>0</v>
      </c>
    </row>
    <row r="219" spans="2:10" s="61" customFormat="1">
      <c r="B219" s="58" t="s">
        <v>147</v>
      </c>
      <c r="C219" s="56" t="s">
        <v>510</v>
      </c>
      <c r="D219" s="17" t="s">
        <v>111</v>
      </c>
      <c r="E219" s="56">
        <v>3</v>
      </c>
      <c r="F219" s="56">
        <v>0</v>
      </c>
      <c r="G219" s="56">
        <v>0</v>
      </c>
      <c r="H219" s="56">
        <v>0</v>
      </c>
      <c r="I219" s="56">
        <v>0</v>
      </c>
      <c r="J219" s="59">
        <v>0</v>
      </c>
    </row>
    <row r="220" spans="2:10" s="61" customFormat="1">
      <c r="B220" s="58" t="s">
        <v>148</v>
      </c>
      <c r="C220" s="56" t="s">
        <v>510</v>
      </c>
      <c r="D220" s="17" t="s">
        <v>111</v>
      </c>
      <c r="E220" s="56">
        <v>3</v>
      </c>
      <c r="F220" s="56">
        <v>0</v>
      </c>
      <c r="G220" s="56">
        <v>0</v>
      </c>
      <c r="H220" s="56">
        <v>0</v>
      </c>
      <c r="I220" s="56">
        <v>0</v>
      </c>
      <c r="J220" s="59">
        <v>0</v>
      </c>
    </row>
    <row r="221" spans="2:10" s="61" customFormat="1">
      <c r="B221" s="58" t="s">
        <v>149</v>
      </c>
      <c r="C221" s="56" t="s">
        <v>510</v>
      </c>
      <c r="D221" s="17" t="s">
        <v>111</v>
      </c>
      <c r="E221" s="56">
        <v>3</v>
      </c>
      <c r="F221" s="56">
        <v>0</v>
      </c>
      <c r="G221" s="56">
        <v>0</v>
      </c>
      <c r="H221" s="56">
        <v>0</v>
      </c>
      <c r="I221" s="56">
        <v>0</v>
      </c>
      <c r="J221" s="59">
        <v>0</v>
      </c>
    </row>
    <row r="222" spans="2:10" s="61" customFormat="1">
      <c r="B222" s="58" t="s">
        <v>150</v>
      </c>
      <c r="C222" s="56" t="s">
        <v>510</v>
      </c>
      <c r="D222" s="17" t="s">
        <v>111</v>
      </c>
      <c r="E222" s="56">
        <v>3</v>
      </c>
      <c r="F222" s="56">
        <v>0</v>
      </c>
      <c r="G222" s="56">
        <v>0</v>
      </c>
      <c r="H222" s="56">
        <v>0</v>
      </c>
      <c r="I222" s="56">
        <v>0</v>
      </c>
      <c r="J222" s="59">
        <v>0</v>
      </c>
    </row>
    <row r="223" spans="2:10" s="61" customFormat="1">
      <c r="B223" s="58" t="s">
        <v>151</v>
      </c>
      <c r="C223" s="56" t="s">
        <v>510</v>
      </c>
      <c r="D223" s="17" t="s">
        <v>111</v>
      </c>
      <c r="E223" s="56">
        <v>3</v>
      </c>
      <c r="F223" s="56">
        <v>0</v>
      </c>
      <c r="G223" s="56">
        <v>0</v>
      </c>
      <c r="H223" s="56">
        <v>0</v>
      </c>
      <c r="I223" s="56">
        <v>0</v>
      </c>
      <c r="J223" s="59">
        <v>0</v>
      </c>
    </row>
    <row r="224" spans="2:10" s="61" customFormat="1">
      <c r="B224" s="58" t="s">
        <v>152</v>
      </c>
      <c r="C224" s="56" t="s">
        <v>510</v>
      </c>
      <c r="D224" s="17" t="s">
        <v>111</v>
      </c>
      <c r="E224" s="56">
        <v>3</v>
      </c>
      <c r="F224" s="56">
        <v>0</v>
      </c>
      <c r="G224" s="56">
        <v>0</v>
      </c>
      <c r="H224" s="56">
        <v>0</v>
      </c>
      <c r="I224" s="56">
        <v>0</v>
      </c>
      <c r="J224" s="59">
        <v>0</v>
      </c>
    </row>
    <row r="225" spans="2:10">
      <c r="B225" s="58" t="s">
        <v>67</v>
      </c>
      <c r="C225" s="56" t="s">
        <v>39</v>
      </c>
      <c r="D225" s="56" t="s">
        <v>181</v>
      </c>
      <c r="E225" s="56">
        <v>6</v>
      </c>
      <c r="F225" s="56">
        <v>0</v>
      </c>
      <c r="G225" s="56">
        <v>0</v>
      </c>
      <c r="H225" s="56">
        <v>6</v>
      </c>
      <c r="I225" s="56">
        <v>6</v>
      </c>
      <c r="J225" s="59">
        <v>0</v>
      </c>
    </row>
    <row r="226" spans="2:10">
      <c r="B226" s="58" t="s">
        <v>355</v>
      </c>
      <c r="C226" s="56" t="s">
        <v>39</v>
      </c>
      <c r="D226" s="56" t="s">
        <v>181</v>
      </c>
      <c r="E226" s="56">
        <v>6</v>
      </c>
      <c r="F226" s="56">
        <v>0</v>
      </c>
      <c r="G226" s="56">
        <v>0</v>
      </c>
      <c r="H226" s="56">
        <v>6</v>
      </c>
      <c r="I226" s="56">
        <v>6</v>
      </c>
      <c r="J226" s="59">
        <v>0</v>
      </c>
    </row>
    <row r="227" spans="2:10">
      <c r="B227" s="58" t="s">
        <v>356</v>
      </c>
      <c r="C227" s="56" t="s">
        <v>39</v>
      </c>
      <c r="D227" s="56" t="s">
        <v>181</v>
      </c>
      <c r="E227" s="56">
        <v>6</v>
      </c>
      <c r="F227" s="56">
        <v>0</v>
      </c>
      <c r="G227" s="56">
        <v>0</v>
      </c>
      <c r="H227" s="56">
        <v>6</v>
      </c>
      <c r="I227" s="56">
        <v>6</v>
      </c>
      <c r="J227" s="59">
        <v>0</v>
      </c>
    </row>
    <row r="228" spans="2:10">
      <c r="B228" s="58" t="s">
        <v>357</v>
      </c>
      <c r="C228" s="56" t="s">
        <v>39</v>
      </c>
      <c r="D228" s="56" t="s">
        <v>181</v>
      </c>
      <c r="E228" s="56">
        <v>6</v>
      </c>
      <c r="F228" s="56">
        <v>0</v>
      </c>
      <c r="G228" s="56">
        <v>0</v>
      </c>
      <c r="H228" s="56">
        <v>6</v>
      </c>
      <c r="I228" s="56">
        <v>6</v>
      </c>
      <c r="J228" s="59">
        <v>0</v>
      </c>
    </row>
    <row r="229" spans="2:10">
      <c r="B229" s="58" t="s">
        <v>358</v>
      </c>
      <c r="C229" s="56" t="s">
        <v>39</v>
      </c>
      <c r="D229" s="56" t="s">
        <v>181</v>
      </c>
      <c r="E229" s="56">
        <v>6</v>
      </c>
      <c r="F229" s="56">
        <v>0</v>
      </c>
      <c r="G229" s="56">
        <v>0</v>
      </c>
      <c r="H229" s="56">
        <v>6</v>
      </c>
      <c r="I229" s="56">
        <v>6</v>
      </c>
      <c r="J229" s="59">
        <v>0</v>
      </c>
    </row>
    <row r="230" spans="2:10">
      <c r="B230" s="58" t="s">
        <v>359</v>
      </c>
      <c r="C230" s="56" t="s">
        <v>39</v>
      </c>
      <c r="D230" s="56" t="s">
        <v>181</v>
      </c>
      <c r="E230" s="56">
        <v>6</v>
      </c>
      <c r="F230" s="56">
        <v>0</v>
      </c>
      <c r="G230" s="56">
        <v>0</v>
      </c>
      <c r="H230" s="56">
        <v>6</v>
      </c>
      <c r="I230" s="56">
        <v>6</v>
      </c>
      <c r="J230" s="59">
        <v>0</v>
      </c>
    </row>
    <row r="231" spans="2:10">
      <c r="B231" s="58" t="s">
        <v>360</v>
      </c>
      <c r="C231" s="56" t="s">
        <v>39</v>
      </c>
      <c r="D231" s="56" t="s">
        <v>181</v>
      </c>
      <c r="E231" s="56">
        <v>6</v>
      </c>
      <c r="F231" s="56">
        <v>0</v>
      </c>
      <c r="G231" s="56">
        <v>0</v>
      </c>
      <c r="H231" s="56">
        <v>6</v>
      </c>
      <c r="I231" s="56">
        <v>6</v>
      </c>
      <c r="J231" s="59">
        <v>0</v>
      </c>
    </row>
    <row r="232" spans="2:10">
      <c r="B232" s="58" t="s">
        <v>361</v>
      </c>
      <c r="C232" s="56" t="s">
        <v>39</v>
      </c>
      <c r="D232" s="56" t="s">
        <v>181</v>
      </c>
      <c r="E232" s="56">
        <v>6</v>
      </c>
      <c r="F232" s="56">
        <v>0</v>
      </c>
      <c r="G232" s="56">
        <v>0</v>
      </c>
      <c r="H232" s="56">
        <v>6</v>
      </c>
      <c r="I232" s="56">
        <v>6</v>
      </c>
      <c r="J232" s="59">
        <v>0</v>
      </c>
    </row>
    <row r="233" spans="2:10">
      <c r="B233" s="58" t="s">
        <v>362</v>
      </c>
      <c r="C233" s="56" t="s">
        <v>39</v>
      </c>
      <c r="D233" s="56" t="s">
        <v>181</v>
      </c>
      <c r="E233" s="56">
        <v>6</v>
      </c>
      <c r="F233" s="56">
        <v>0</v>
      </c>
      <c r="G233" s="56">
        <v>0</v>
      </c>
      <c r="H233" s="56">
        <v>6</v>
      </c>
      <c r="I233" s="56">
        <v>6</v>
      </c>
      <c r="J233" s="59">
        <v>0</v>
      </c>
    </row>
    <row r="234" spans="2:10">
      <c r="B234" s="58" t="s">
        <v>363</v>
      </c>
      <c r="C234" s="56" t="s">
        <v>39</v>
      </c>
      <c r="D234" s="56" t="s">
        <v>181</v>
      </c>
      <c r="E234" s="56">
        <v>6</v>
      </c>
      <c r="F234" s="56">
        <v>0</v>
      </c>
      <c r="G234" s="56">
        <v>0</v>
      </c>
      <c r="H234" s="56">
        <v>6</v>
      </c>
      <c r="I234" s="56">
        <v>6</v>
      </c>
      <c r="J234" s="59">
        <v>0</v>
      </c>
    </row>
    <row r="235" spans="2:10">
      <c r="B235" s="58" t="s">
        <v>56</v>
      </c>
      <c r="C235" s="56" t="s">
        <v>513</v>
      </c>
      <c r="D235" s="56" t="s">
        <v>180</v>
      </c>
      <c r="E235" s="56">
        <v>3</v>
      </c>
      <c r="F235" s="56">
        <v>0</v>
      </c>
      <c r="G235" s="56">
        <v>0</v>
      </c>
      <c r="H235" s="56">
        <v>0</v>
      </c>
      <c r="I235" s="56">
        <v>0</v>
      </c>
      <c r="J235" s="59">
        <v>0</v>
      </c>
    </row>
    <row r="236" spans="2:10">
      <c r="B236" s="58" t="s">
        <v>455</v>
      </c>
      <c r="C236" s="56" t="s">
        <v>513</v>
      </c>
      <c r="D236" s="56" t="s">
        <v>180</v>
      </c>
      <c r="E236" s="56">
        <v>3</v>
      </c>
      <c r="F236" s="56">
        <v>0</v>
      </c>
      <c r="G236" s="56">
        <v>0</v>
      </c>
      <c r="H236" s="56">
        <v>0</v>
      </c>
      <c r="I236" s="56">
        <v>0</v>
      </c>
      <c r="J236" s="59">
        <v>0</v>
      </c>
    </row>
    <row r="237" spans="2:10">
      <c r="B237" s="58" t="s">
        <v>456</v>
      </c>
      <c r="C237" s="56" t="s">
        <v>513</v>
      </c>
      <c r="D237" s="56" t="s">
        <v>180</v>
      </c>
      <c r="E237" s="56">
        <v>3</v>
      </c>
      <c r="F237" s="56">
        <v>0</v>
      </c>
      <c r="G237" s="56">
        <v>0</v>
      </c>
      <c r="H237" s="56">
        <v>0</v>
      </c>
      <c r="I237" s="56">
        <v>0</v>
      </c>
      <c r="J237" s="59">
        <v>0</v>
      </c>
    </row>
    <row r="238" spans="2:10">
      <c r="B238" s="58" t="s">
        <v>457</v>
      </c>
      <c r="C238" s="56" t="s">
        <v>513</v>
      </c>
      <c r="D238" s="56" t="s">
        <v>180</v>
      </c>
      <c r="E238" s="56">
        <v>3</v>
      </c>
      <c r="F238" s="56">
        <v>0</v>
      </c>
      <c r="G238" s="56">
        <v>0</v>
      </c>
      <c r="H238" s="56">
        <v>0</v>
      </c>
      <c r="I238" s="56">
        <v>0</v>
      </c>
      <c r="J238" s="59">
        <v>0</v>
      </c>
    </row>
    <row r="239" spans="2:10">
      <c r="B239" s="58" t="s">
        <v>458</v>
      </c>
      <c r="C239" s="56" t="s">
        <v>513</v>
      </c>
      <c r="D239" s="56" t="s">
        <v>180</v>
      </c>
      <c r="E239" s="56">
        <v>3</v>
      </c>
      <c r="F239" s="56">
        <v>0</v>
      </c>
      <c r="G239" s="56">
        <v>0</v>
      </c>
      <c r="H239" s="56">
        <v>0</v>
      </c>
      <c r="I239" s="56">
        <v>0</v>
      </c>
      <c r="J239" s="59">
        <v>0</v>
      </c>
    </row>
    <row r="240" spans="2:10">
      <c r="B240" s="58" t="s">
        <v>459</v>
      </c>
      <c r="C240" s="56" t="s">
        <v>513</v>
      </c>
      <c r="D240" s="56" t="s">
        <v>180</v>
      </c>
      <c r="E240" s="56">
        <v>3</v>
      </c>
      <c r="F240" s="56">
        <v>0</v>
      </c>
      <c r="G240" s="56">
        <v>0</v>
      </c>
      <c r="H240" s="56">
        <v>0</v>
      </c>
      <c r="I240" s="56">
        <v>0</v>
      </c>
      <c r="J240" s="59">
        <v>0</v>
      </c>
    </row>
    <row r="241" spans="2:10">
      <c r="B241" s="58" t="s">
        <v>460</v>
      </c>
      <c r="C241" s="56" t="s">
        <v>513</v>
      </c>
      <c r="D241" s="56" t="s">
        <v>180</v>
      </c>
      <c r="E241" s="56">
        <v>3</v>
      </c>
      <c r="F241" s="56">
        <v>0</v>
      </c>
      <c r="G241" s="56">
        <v>0</v>
      </c>
      <c r="H241" s="56">
        <v>0</v>
      </c>
      <c r="I241" s="56">
        <v>0</v>
      </c>
      <c r="J241" s="59">
        <v>0</v>
      </c>
    </row>
    <row r="242" spans="2:10">
      <c r="B242" s="58" t="s">
        <v>461</v>
      </c>
      <c r="C242" s="56" t="s">
        <v>513</v>
      </c>
      <c r="D242" s="56" t="s">
        <v>180</v>
      </c>
      <c r="E242" s="56">
        <v>3</v>
      </c>
      <c r="F242" s="56">
        <v>0</v>
      </c>
      <c r="G242" s="56">
        <v>0</v>
      </c>
      <c r="H242" s="56">
        <v>0</v>
      </c>
      <c r="I242" s="56">
        <v>0</v>
      </c>
      <c r="J242" s="59">
        <v>0</v>
      </c>
    </row>
    <row r="243" spans="2:10">
      <c r="B243" s="58" t="s">
        <v>462</v>
      </c>
      <c r="C243" s="56" t="s">
        <v>513</v>
      </c>
      <c r="D243" s="56" t="s">
        <v>180</v>
      </c>
      <c r="E243" s="56">
        <v>3</v>
      </c>
      <c r="F243" s="56">
        <v>0</v>
      </c>
      <c r="G243" s="56">
        <v>0</v>
      </c>
      <c r="H243" s="56">
        <v>0</v>
      </c>
      <c r="I243" s="56">
        <v>0</v>
      </c>
      <c r="J243" s="59">
        <v>0</v>
      </c>
    </row>
    <row r="244" spans="2:10">
      <c r="B244" s="58" t="s">
        <v>463</v>
      </c>
      <c r="C244" s="56" t="s">
        <v>513</v>
      </c>
      <c r="D244" s="56" t="s">
        <v>180</v>
      </c>
      <c r="E244" s="56">
        <v>3</v>
      </c>
      <c r="F244" s="56">
        <v>0</v>
      </c>
      <c r="G244" s="56">
        <v>0</v>
      </c>
      <c r="H244" s="56">
        <v>0</v>
      </c>
      <c r="I244" s="56">
        <v>0</v>
      </c>
      <c r="J244" s="59">
        <v>0</v>
      </c>
    </row>
    <row r="245" spans="2:10">
      <c r="B245" s="58" t="s">
        <v>69</v>
      </c>
      <c r="C245" s="56" t="s">
        <v>41</v>
      </c>
      <c r="D245" s="56" t="s">
        <v>193</v>
      </c>
      <c r="E245" s="56">
        <v>3</v>
      </c>
      <c r="F245" s="56">
        <v>0</v>
      </c>
      <c r="G245" s="56">
        <v>0</v>
      </c>
      <c r="H245" s="56">
        <v>0</v>
      </c>
      <c r="I245" s="56">
        <v>0</v>
      </c>
      <c r="J245" s="59">
        <v>0</v>
      </c>
    </row>
    <row r="246" spans="2:10">
      <c r="B246" s="58" t="s">
        <v>337</v>
      </c>
      <c r="C246" s="56" t="s">
        <v>41</v>
      </c>
      <c r="D246" s="56" t="s">
        <v>193</v>
      </c>
      <c r="E246" s="56">
        <v>3</v>
      </c>
      <c r="F246" s="56">
        <v>0</v>
      </c>
      <c r="G246" s="56">
        <v>0</v>
      </c>
      <c r="H246" s="56">
        <v>0</v>
      </c>
      <c r="I246" s="56">
        <v>0</v>
      </c>
      <c r="J246" s="59">
        <v>0</v>
      </c>
    </row>
    <row r="247" spans="2:10">
      <c r="B247" s="58" t="s">
        <v>338</v>
      </c>
      <c r="C247" s="56" t="s">
        <v>41</v>
      </c>
      <c r="D247" s="56" t="s">
        <v>193</v>
      </c>
      <c r="E247" s="56">
        <v>3</v>
      </c>
      <c r="F247" s="56">
        <v>0</v>
      </c>
      <c r="G247" s="56">
        <v>0</v>
      </c>
      <c r="H247" s="56">
        <v>0</v>
      </c>
      <c r="I247" s="56">
        <v>0</v>
      </c>
      <c r="J247" s="59">
        <v>0</v>
      </c>
    </row>
    <row r="248" spans="2:10">
      <c r="B248" s="58" t="s">
        <v>339</v>
      </c>
      <c r="C248" s="56" t="s">
        <v>41</v>
      </c>
      <c r="D248" s="56" t="s">
        <v>193</v>
      </c>
      <c r="E248" s="56">
        <v>3</v>
      </c>
      <c r="F248" s="56">
        <v>0</v>
      </c>
      <c r="G248" s="56">
        <v>0</v>
      </c>
      <c r="H248" s="56">
        <v>0</v>
      </c>
      <c r="I248" s="56">
        <v>0</v>
      </c>
      <c r="J248" s="59">
        <v>0</v>
      </c>
    </row>
    <row r="249" spans="2:10">
      <c r="B249" s="58" t="s">
        <v>340</v>
      </c>
      <c r="C249" s="56" t="s">
        <v>41</v>
      </c>
      <c r="D249" s="56" t="s">
        <v>193</v>
      </c>
      <c r="E249" s="56">
        <v>3</v>
      </c>
      <c r="F249" s="56">
        <v>0</v>
      </c>
      <c r="G249" s="56">
        <v>0</v>
      </c>
      <c r="H249" s="56">
        <v>0</v>
      </c>
      <c r="I249" s="56">
        <v>0</v>
      </c>
      <c r="J249" s="59">
        <v>0</v>
      </c>
    </row>
    <row r="250" spans="2:10">
      <c r="B250" s="58" t="s">
        <v>341</v>
      </c>
      <c r="C250" s="56" t="s">
        <v>41</v>
      </c>
      <c r="D250" s="56" t="s">
        <v>193</v>
      </c>
      <c r="E250" s="56">
        <v>3</v>
      </c>
      <c r="F250" s="56">
        <v>0</v>
      </c>
      <c r="G250" s="56">
        <v>0</v>
      </c>
      <c r="H250" s="56">
        <v>0</v>
      </c>
      <c r="I250" s="56">
        <v>0</v>
      </c>
      <c r="J250" s="59">
        <v>0</v>
      </c>
    </row>
    <row r="251" spans="2:10">
      <c r="B251" s="58" t="s">
        <v>342</v>
      </c>
      <c r="C251" s="56" t="s">
        <v>41</v>
      </c>
      <c r="D251" s="56" t="s">
        <v>193</v>
      </c>
      <c r="E251" s="56">
        <v>3</v>
      </c>
      <c r="F251" s="56">
        <v>0</v>
      </c>
      <c r="G251" s="56">
        <v>0</v>
      </c>
      <c r="H251" s="56">
        <v>0</v>
      </c>
      <c r="I251" s="56">
        <v>0</v>
      </c>
      <c r="J251" s="59">
        <v>0</v>
      </c>
    </row>
    <row r="252" spans="2:10">
      <c r="B252" s="58" t="s">
        <v>343</v>
      </c>
      <c r="C252" s="56" t="s">
        <v>41</v>
      </c>
      <c r="D252" s="56" t="s">
        <v>193</v>
      </c>
      <c r="E252" s="56">
        <v>3</v>
      </c>
      <c r="F252" s="56">
        <v>0</v>
      </c>
      <c r="G252" s="56">
        <v>0</v>
      </c>
      <c r="H252" s="56">
        <v>0</v>
      </c>
      <c r="I252" s="56">
        <v>0</v>
      </c>
      <c r="J252" s="59">
        <v>0</v>
      </c>
    </row>
    <row r="253" spans="2:10">
      <c r="B253" s="58" t="s">
        <v>344</v>
      </c>
      <c r="C253" s="56" t="s">
        <v>41</v>
      </c>
      <c r="D253" s="56" t="s">
        <v>193</v>
      </c>
      <c r="E253" s="56">
        <v>3</v>
      </c>
      <c r="F253" s="56">
        <v>0</v>
      </c>
      <c r="G253" s="56">
        <v>0</v>
      </c>
      <c r="H253" s="56">
        <v>0</v>
      </c>
      <c r="I253" s="56">
        <v>0</v>
      </c>
      <c r="J253" s="59">
        <v>0</v>
      </c>
    </row>
    <row r="254" spans="2:10">
      <c r="B254" s="58" t="s">
        <v>345</v>
      </c>
      <c r="C254" s="56" t="s">
        <v>41</v>
      </c>
      <c r="D254" s="56" t="s">
        <v>193</v>
      </c>
      <c r="E254" s="56">
        <v>3</v>
      </c>
      <c r="F254" s="56">
        <v>0</v>
      </c>
      <c r="G254" s="56">
        <v>0</v>
      </c>
      <c r="H254" s="56">
        <v>0</v>
      </c>
      <c r="I254" s="56">
        <v>0</v>
      </c>
      <c r="J254" s="59">
        <v>0</v>
      </c>
    </row>
    <row r="255" spans="2:10">
      <c r="B255" s="58" t="s">
        <v>49</v>
      </c>
      <c r="C255" s="56" t="s">
        <v>121</v>
      </c>
      <c r="D255" s="17" t="s">
        <v>123</v>
      </c>
      <c r="E255" s="56">
        <v>6</v>
      </c>
      <c r="F255" s="17">
        <v>0</v>
      </c>
      <c r="G255" s="17">
        <v>0</v>
      </c>
      <c r="H255" s="17">
        <v>6</v>
      </c>
      <c r="I255" s="17">
        <v>0</v>
      </c>
      <c r="J255" s="57">
        <v>6</v>
      </c>
    </row>
    <row r="256" spans="2:10">
      <c r="B256" s="58" t="s">
        <v>112</v>
      </c>
      <c r="C256" s="56" t="s">
        <v>121</v>
      </c>
      <c r="D256" s="17" t="s">
        <v>123</v>
      </c>
      <c r="E256" s="56">
        <v>6</v>
      </c>
      <c r="F256" s="17">
        <v>0</v>
      </c>
      <c r="G256" s="17">
        <v>0</v>
      </c>
      <c r="H256" s="17">
        <v>6</v>
      </c>
      <c r="I256" s="17">
        <v>0</v>
      </c>
      <c r="J256" s="57">
        <v>6</v>
      </c>
    </row>
    <row r="257" spans="2:10">
      <c r="B257" s="58" t="s">
        <v>113</v>
      </c>
      <c r="C257" s="56" t="s">
        <v>121</v>
      </c>
      <c r="D257" s="17" t="s">
        <v>123</v>
      </c>
      <c r="E257" s="56">
        <v>6</v>
      </c>
      <c r="F257" s="17">
        <v>0</v>
      </c>
      <c r="G257" s="17">
        <v>0</v>
      </c>
      <c r="H257" s="17">
        <v>6</v>
      </c>
      <c r="I257" s="17">
        <v>0</v>
      </c>
      <c r="J257" s="57">
        <v>6</v>
      </c>
    </row>
    <row r="258" spans="2:10">
      <c r="B258" s="58" t="s">
        <v>114</v>
      </c>
      <c r="C258" s="56" t="s">
        <v>121</v>
      </c>
      <c r="D258" s="17" t="s">
        <v>123</v>
      </c>
      <c r="E258" s="56">
        <v>6</v>
      </c>
      <c r="F258" s="17">
        <v>0</v>
      </c>
      <c r="G258" s="17">
        <v>0</v>
      </c>
      <c r="H258" s="17">
        <v>6</v>
      </c>
      <c r="I258" s="17">
        <v>0</v>
      </c>
      <c r="J258" s="57">
        <v>6</v>
      </c>
    </row>
    <row r="259" spans="2:10">
      <c r="B259" s="58" t="s">
        <v>115</v>
      </c>
      <c r="C259" s="56" t="s">
        <v>121</v>
      </c>
      <c r="D259" s="17" t="s">
        <v>123</v>
      </c>
      <c r="E259" s="56">
        <v>6</v>
      </c>
      <c r="F259" s="17">
        <v>0</v>
      </c>
      <c r="G259" s="17">
        <v>0</v>
      </c>
      <c r="H259" s="17">
        <v>6</v>
      </c>
      <c r="I259" s="17">
        <v>0</v>
      </c>
      <c r="J259" s="57">
        <v>6</v>
      </c>
    </row>
    <row r="260" spans="2:10">
      <c r="B260" s="58" t="s">
        <v>116</v>
      </c>
      <c r="C260" s="56" t="s">
        <v>121</v>
      </c>
      <c r="D260" s="17" t="s">
        <v>123</v>
      </c>
      <c r="E260" s="56">
        <v>6</v>
      </c>
      <c r="F260" s="17">
        <v>0</v>
      </c>
      <c r="G260" s="17">
        <v>0</v>
      </c>
      <c r="H260" s="17">
        <v>6</v>
      </c>
      <c r="I260" s="17">
        <v>0</v>
      </c>
      <c r="J260" s="57">
        <v>6</v>
      </c>
    </row>
    <row r="261" spans="2:10">
      <c r="B261" s="58" t="s">
        <v>117</v>
      </c>
      <c r="C261" s="56" t="s">
        <v>121</v>
      </c>
      <c r="D261" s="17" t="s">
        <v>123</v>
      </c>
      <c r="E261" s="56">
        <v>6</v>
      </c>
      <c r="F261" s="17">
        <v>0</v>
      </c>
      <c r="G261" s="17">
        <v>0</v>
      </c>
      <c r="H261" s="17">
        <v>6</v>
      </c>
      <c r="I261" s="17">
        <v>0</v>
      </c>
      <c r="J261" s="57">
        <v>6</v>
      </c>
    </row>
    <row r="262" spans="2:10">
      <c r="B262" s="58" t="s">
        <v>118</v>
      </c>
      <c r="C262" s="56" t="s">
        <v>121</v>
      </c>
      <c r="D262" s="17" t="s">
        <v>123</v>
      </c>
      <c r="E262" s="56">
        <v>6</v>
      </c>
      <c r="F262" s="17">
        <v>0</v>
      </c>
      <c r="G262" s="17">
        <v>0</v>
      </c>
      <c r="H262" s="17">
        <v>6</v>
      </c>
      <c r="I262" s="17">
        <v>0</v>
      </c>
      <c r="J262" s="57">
        <v>6</v>
      </c>
    </row>
    <row r="263" spans="2:10">
      <c r="B263" s="58" t="s">
        <v>119</v>
      </c>
      <c r="C263" s="56" t="s">
        <v>121</v>
      </c>
      <c r="D263" s="17" t="s">
        <v>123</v>
      </c>
      <c r="E263" s="56">
        <v>6</v>
      </c>
      <c r="F263" s="17">
        <v>0</v>
      </c>
      <c r="G263" s="17">
        <v>0</v>
      </c>
      <c r="H263" s="17">
        <v>6</v>
      </c>
      <c r="I263" s="17">
        <v>0</v>
      </c>
      <c r="J263" s="57">
        <v>6</v>
      </c>
    </row>
    <row r="264" spans="2:10">
      <c r="B264" s="58" t="s">
        <v>120</v>
      </c>
      <c r="C264" s="56" t="s">
        <v>121</v>
      </c>
      <c r="D264" s="17" t="s">
        <v>123</v>
      </c>
      <c r="E264" s="56">
        <v>6</v>
      </c>
      <c r="F264" s="17">
        <v>0</v>
      </c>
      <c r="G264" s="17">
        <v>0</v>
      </c>
      <c r="H264" s="17">
        <v>6</v>
      </c>
      <c r="I264" s="17">
        <v>0</v>
      </c>
      <c r="J264" s="57">
        <v>6</v>
      </c>
    </row>
    <row r="265" spans="2:10">
      <c r="B265" s="53" t="s">
        <v>23</v>
      </c>
      <c r="C265" s="17" t="s">
        <v>507</v>
      </c>
      <c r="D265" s="17" t="s">
        <v>123</v>
      </c>
      <c r="E265" s="17">
        <v>6</v>
      </c>
      <c r="F265" s="17">
        <v>0</v>
      </c>
      <c r="G265" s="17">
        <v>0</v>
      </c>
      <c r="H265" s="17">
        <v>6</v>
      </c>
      <c r="I265" s="17">
        <v>6</v>
      </c>
      <c r="J265" s="57">
        <v>6</v>
      </c>
    </row>
    <row r="266" spans="2:10">
      <c r="B266" s="53" t="s">
        <v>24</v>
      </c>
      <c r="C266" s="17" t="s">
        <v>507</v>
      </c>
      <c r="D266" s="17" t="s">
        <v>123</v>
      </c>
      <c r="E266" s="17">
        <v>6</v>
      </c>
      <c r="F266" s="17">
        <v>0</v>
      </c>
      <c r="G266" s="17">
        <v>0</v>
      </c>
      <c r="H266" s="17">
        <v>6</v>
      </c>
      <c r="I266" s="17">
        <v>6</v>
      </c>
      <c r="J266" s="57">
        <v>6</v>
      </c>
    </row>
    <row r="267" spans="2:10">
      <c r="B267" s="53" t="s">
        <v>25</v>
      </c>
      <c r="C267" s="17" t="s">
        <v>507</v>
      </c>
      <c r="D267" s="17" t="s">
        <v>123</v>
      </c>
      <c r="E267" s="17">
        <v>6</v>
      </c>
      <c r="F267" s="17">
        <v>0</v>
      </c>
      <c r="G267" s="17">
        <v>0</v>
      </c>
      <c r="H267" s="17">
        <v>6</v>
      </c>
      <c r="I267" s="17">
        <v>6</v>
      </c>
      <c r="J267" s="57">
        <v>6</v>
      </c>
    </row>
    <row r="268" spans="2:10">
      <c r="B268" s="53" t="s">
        <v>26</v>
      </c>
      <c r="C268" s="17" t="s">
        <v>507</v>
      </c>
      <c r="D268" s="17" t="s">
        <v>123</v>
      </c>
      <c r="E268" s="17">
        <v>6</v>
      </c>
      <c r="F268" s="17">
        <v>0</v>
      </c>
      <c r="G268" s="17">
        <v>0</v>
      </c>
      <c r="H268" s="17">
        <v>6</v>
      </c>
      <c r="I268" s="17">
        <v>6</v>
      </c>
      <c r="J268" s="57">
        <v>6</v>
      </c>
    </row>
    <row r="269" spans="2:10">
      <c r="B269" s="53" t="s">
        <v>27</v>
      </c>
      <c r="C269" s="17" t="s">
        <v>507</v>
      </c>
      <c r="D269" s="17" t="s">
        <v>123</v>
      </c>
      <c r="E269" s="17">
        <v>6</v>
      </c>
      <c r="F269" s="17">
        <v>0</v>
      </c>
      <c r="G269" s="17">
        <v>0</v>
      </c>
      <c r="H269" s="17">
        <v>6</v>
      </c>
      <c r="I269" s="17">
        <v>6</v>
      </c>
      <c r="J269" s="57">
        <v>6</v>
      </c>
    </row>
    <row r="270" spans="2:10">
      <c r="B270" s="53" t="s">
        <v>28</v>
      </c>
      <c r="C270" s="17" t="s">
        <v>507</v>
      </c>
      <c r="D270" s="17" t="s">
        <v>123</v>
      </c>
      <c r="E270" s="17">
        <v>6</v>
      </c>
      <c r="F270" s="17">
        <v>0</v>
      </c>
      <c r="G270" s="17">
        <v>0</v>
      </c>
      <c r="H270" s="17">
        <v>6</v>
      </c>
      <c r="I270" s="17">
        <v>6</v>
      </c>
      <c r="J270" s="57">
        <v>6</v>
      </c>
    </row>
    <row r="271" spans="2:10">
      <c r="B271" s="53" t="s">
        <v>29</v>
      </c>
      <c r="C271" s="17" t="s">
        <v>507</v>
      </c>
      <c r="D271" s="17" t="s">
        <v>123</v>
      </c>
      <c r="E271" s="17">
        <v>6</v>
      </c>
      <c r="F271" s="17">
        <v>0</v>
      </c>
      <c r="G271" s="17">
        <v>0</v>
      </c>
      <c r="H271" s="17">
        <v>6</v>
      </c>
      <c r="I271" s="17">
        <v>6</v>
      </c>
      <c r="J271" s="57">
        <v>6</v>
      </c>
    </row>
    <row r="272" spans="2:10">
      <c r="B272" s="53" t="s">
        <v>30</v>
      </c>
      <c r="C272" s="17" t="s">
        <v>507</v>
      </c>
      <c r="D272" s="17" t="s">
        <v>123</v>
      </c>
      <c r="E272" s="17">
        <v>6</v>
      </c>
      <c r="F272" s="17">
        <v>0</v>
      </c>
      <c r="G272" s="17">
        <v>0</v>
      </c>
      <c r="H272" s="17">
        <v>6</v>
      </c>
      <c r="I272" s="17">
        <v>6</v>
      </c>
      <c r="J272" s="57">
        <v>6</v>
      </c>
    </row>
    <row r="273" spans="2:10">
      <c r="B273" s="53" t="s">
        <v>31</v>
      </c>
      <c r="C273" s="17" t="s">
        <v>507</v>
      </c>
      <c r="D273" s="17" t="s">
        <v>123</v>
      </c>
      <c r="E273" s="17">
        <v>6</v>
      </c>
      <c r="F273" s="17">
        <v>0</v>
      </c>
      <c r="G273" s="17">
        <v>0</v>
      </c>
      <c r="H273" s="17">
        <v>6</v>
      </c>
      <c r="I273" s="17">
        <v>6</v>
      </c>
      <c r="J273" s="57">
        <v>6</v>
      </c>
    </row>
    <row r="274" spans="2:10">
      <c r="B274" s="53" t="s">
        <v>32</v>
      </c>
      <c r="C274" s="17" t="s">
        <v>507</v>
      </c>
      <c r="D274" s="17" t="s">
        <v>123</v>
      </c>
      <c r="E274" s="17">
        <v>6</v>
      </c>
      <c r="F274" s="17">
        <v>0</v>
      </c>
      <c r="G274" s="17">
        <v>0</v>
      </c>
      <c r="H274" s="17">
        <v>6</v>
      </c>
      <c r="I274" s="17">
        <v>6</v>
      </c>
      <c r="J274" s="57">
        <v>6</v>
      </c>
    </row>
    <row r="275" spans="2:10">
      <c r="B275" s="58" t="s">
        <v>51</v>
      </c>
      <c r="C275" s="56" t="s">
        <v>509</v>
      </c>
      <c r="D275" s="17" t="s">
        <v>111</v>
      </c>
      <c r="E275" s="56">
        <v>3</v>
      </c>
      <c r="F275" s="56">
        <v>0</v>
      </c>
      <c r="G275" s="56">
        <v>0</v>
      </c>
      <c r="H275" s="56">
        <v>0</v>
      </c>
      <c r="I275" s="56">
        <v>0</v>
      </c>
      <c r="J275" s="59">
        <v>0</v>
      </c>
    </row>
    <row r="276" spans="2:10">
      <c r="B276" s="58" t="s">
        <v>135</v>
      </c>
      <c r="C276" s="56" t="s">
        <v>509</v>
      </c>
      <c r="D276" s="17" t="s">
        <v>111</v>
      </c>
      <c r="E276" s="56">
        <v>3</v>
      </c>
      <c r="F276" s="56">
        <v>0</v>
      </c>
      <c r="G276" s="56">
        <v>0</v>
      </c>
      <c r="H276" s="56">
        <v>0</v>
      </c>
      <c r="I276" s="56">
        <v>0</v>
      </c>
      <c r="J276" s="59">
        <v>0</v>
      </c>
    </row>
    <row r="277" spans="2:10">
      <c r="B277" s="58" t="s">
        <v>136</v>
      </c>
      <c r="C277" s="56" t="s">
        <v>509</v>
      </c>
      <c r="D277" s="17" t="s">
        <v>111</v>
      </c>
      <c r="E277" s="56">
        <v>3</v>
      </c>
      <c r="F277" s="56">
        <v>0</v>
      </c>
      <c r="G277" s="56">
        <v>0</v>
      </c>
      <c r="H277" s="56">
        <v>0</v>
      </c>
      <c r="I277" s="56">
        <v>0</v>
      </c>
      <c r="J277" s="59">
        <v>0</v>
      </c>
    </row>
    <row r="278" spans="2:10">
      <c r="B278" s="58" t="s">
        <v>137</v>
      </c>
      <c r="C278" s="56" t="s">
        <v>509</v>
      </c>
      <c r="D278" s="17" t="s">
        <v>111</v>
      </c>
      <c r="E278" s="56">
        <v>3</v>
      </c>
      <c r="F278" s="56">
        <v>0</v>
      </c>
      <c r="G278" s="56">
        <v>0</v>
      </c>
      <c r="H278" s="56">
        <v>0</v>
      </c>
      <c r="I278" s="56">
        <v>0</v>
      </c>
      <c r="J278" s="59">
        <v>0</v>
      </c>
    </row>
    <row r="279" spans="2:10">
      <c r="B279" s="58" t="s">
        <v>138</v>
      </c>
      <c r="C279" s="56" t="s">
        <v>509</v>
      </c>
      <c r="D279" s="17" t="s">
        <v>111</v>
      </c>
      <c r="E279" s="56">
        <v>3</v>
      </c>
      <c r="F279" s="56">
        <v>0</v>
      </c>
      <c r="G279" s="56">
        <v>0</v>
      </c>
      <c r="H279" s="56">
        <v>0</v>
      </c>
      <c r="I279" s="56">
        <v>0</v>
      </c>
      <c r="J279" s="59">
        <v>0</v>
      </c>
    </row>
    <row r="280" spans="2:10">
      <c r="B280" s="58" t="s">
        <v>139</v>
      </c>
      <c r="C280" s="56" t="s">
        <v>509</v>
      </c>
      <c r="D280" s="17" t="s">
        <v>111</v>
      </c>
      <c r="E280" s="56">
        <v>3</v>
      </c>
      <c r="F280" s="56">
        <v>0</v>
      </c>
      <c r="G280" s="56">
        <v>0</v>
      </c>
      <c r="H280" s="56">
        <v>0</v>
      </c>
      <c r="I280" s="56">
        <v>0</v>
      </c>
      <c r="J280" s="59">
        <v>0</v>
      </c>
    </row>
    <row r="281" spans="2:10">
      <c r="B281" s="58" t="s">
        <v>140</v>
      </c>
      <c r="C281" s="56" t="s">
        <v>509</v>
      </c>
      <c r="D281" s="17" t="s">
        <v>111</v>
      </c>
      <c r="E281" s="56">
        <v>3</v>
      </c>
      <c r="F281" s="56">
        <v>0</v>
      </c>
      <c r="G281" s="56">
        <v>0</v>
      </c>
      <c r="H281" s="56">
        <v>0</v>
      </c>
      <c r="I281" s="56">
        <v>0</v>
      </c>
      <c r="J281" s="59">
        <v>0</v>
      </c>
    </row>
    <row r="282" spans="2:10">
      <c r="B282" s="58" t="s">
        <v>141</v>
      </c>
      <c r="C282" s="56" t="s">
        <v>509</v>
      </c>
      <c r="D282" s="17" t="s">
        <v>111</v>
      </c>
      <c r="E282" s="56">
        <v>3</v>
      </c>
      <c r="F282" s="56">
        <v>0</v>
      </c>
      <c r="G282" s="56">
        <v>0</v>
      </c>
      <c r="H282" s="56">
        <v>0</v>
      </c>
      <c r="I282" s="56">
        <v>0</v>
      </c>
      <c r="J282" s="59">
        <v>0</v>
      </c>
    </row>
    <row r="283" spans="2:10">
      <c r="B283" s="58" t="s">
        <v>142</v>
      </c>
      <c r="C283" s="56" t="s">
        <v>509</v>
      </c>
      <c r="D283" s="17" t="s">
        <v>111</v>
      </c>
      <c r="E283" s="56">
        <v>3</v>
      </c>
      <c r="F283" s="56">
        <v>0</v>
      </c>
      <c r="G283" s="56">
        <v>0</v>
      </c>
      <c r="H283" s="56">
        <v>0</v>
      </c>
      <c r="I283" s="56">
        <v>0</v>
      </c>
      <c r="J283" s="59">
        <v>0</v>
      </c>
    </row>
    <row r="284" spans="2:10">
      <c r="B284" s="58" t="s">
        <v>143</v>
      </c>
      <c r="C284" s="56" t="s">
        <v>509</v>
      </c>
      <c r="D284" s="17" t="s">
        <v>111</v>
      </c>
      <c r="E284" s="56">
        <v>3</v>
      </c>
      <c r="F284" s="56">
        <v>0</v>
      </c>
      <c r="G284" s="56">
        <v>0</v>
      </c>
      <c r="H284" s="56">
        <v>0</v>
      </c>
      <c r="I284" s="56">
        <v>0</v>
      </c>
      <c r="J284" s="59">
        <v>0</v>
      </c>
    </row>
    <row r="285" spans="2:10">
      <c r="B285" s="58" t="s">
        <v>80</v>
      </c>
      <c r="C285" s="56" t="s">
        <v>45</v>
      </c>
      <c r="D285" s="56" t="s">
        <v>223</v>
      </c>
      <c r="E285" s="56">
        <v>3</v>
      </c>
      <c r="F285" s="56">
        <v>0</v>
      </c>
      <c r="G285" s="56">
        <v>0</v>
      </c>
      <c r="H285" s="56">
        <v>0</v>
      </c>
      <c r="I285" s="56">
        <v>0</v>
      </c>
      <c r="J285" s="59">
        <v>0</v>
      </c>
    </row>
    <row r="286" spans="2:10">
      <c r="B286" s="58" t="s">
        <v>233</v>
      </c>
      <c r="C286" s="56" t="s">
        <v>45</v>
      </c>
      <c r="D286" s="56" t="s">
        <v>223</v>
      </c>
      <c r="E286" s="56">
        <v>3</v>
      </c>
      <c r="F286" s="56">
        <v>0</v>
      </c>
      <c r="G286" s="56">
        <v>0</v>
      </c>
      <c r="H286" s="56">
        <v>0</v>
      </c>
      <c r="I286" s="56">
        <v>0</v>
      </c>
      <c r="J286" s="59">
        <v>0</v>
      </c>
    </row>
    <row r="287" spans="2:10">
      <c r="B287" s="58" t="s">
        <v>234</v>
      </c>
      <c r="C287" s="56" t="s">
        <v>45</v>
      </c>
      <c r="D287" s="56" t="s">
        <v>223</v>
      </c>
      <c r="E287" s="56">
        <v>3</v>
      </c>
      <c r="F287" s="56">
        <v>0</v>
      </c>
      <c r="G287" s="56">
        <v>0</v>
      </c>
      <c r="H287" s="56">
        <v>0</v>
      </c>
      <c r="I287" s="56">
        <v>0</v>
      </c>
      <c r="J287" s="59">
        <v>0</v>
      </c>
    </row>
    <row r="288" spans="2:10">
      <c r="B288" s="58" t="s">
        <v>235</v>
      </c>
      <c r="C288" s="56" t="s">
        <v>45</v>
      </c>
      <c r="D288" s="56" t="s">
        <v>223</v>
      </c>
      <c r="E288" s="56">
        <v>3</v>
      </c>
      <c r="F288" s="56">
        <v>0</v>
      </c>
      <c r="G288" s="56">
        <v>0</v>
      </c>
      <c r="H288" s="56">
        <v>0</v>
      </c>
      <c r="I288" s="56">
        <v>0</v>
      </c>
      <c r="J288" s="59">
        <v>0</v>
      </c>
    </row>
    <row r="289" spans="2:10">
      <c r="B289" s="58" t="s">
        <v>236</v>
      </c>
      <c r="C289" s="56" t="s">
        <v>45</v>
      </c>
      <c r="D289" s="56" t="s">
        <v>223</v>
      </c>
      <c r="E289" s="56">
        <v>3</v>
      </c>
      <c r="F289" s="56">
        <v>0</v>
      </c>
      <c r="G289" s="56">
        <v>0</v>
      </c>
      <c r="H289" s="56">
        <v>0</v>
      </c>
      <c r="I289" s="56">
        <v>0</v>
      </c>
      <c r="J289" s="59">
        <v>0</v>
      </c>
    </row>
    <row r="290" spans="2:10">
      <c r="B290" s="58" t="s">
        <v>237</v>
      </c>
      <c r="C290" s="56" t="s">
        <v>45</v>
      </c>
      <c r="D290" s="56" t="s">
        <v>223</v>
      </c>
      <c r="E290" s="56">
        <v>3</v>
      </c>
      <c r="F290" s="56">
        <v>0</v>
      </c>
      <c r="G290" s="56">
        <v>0</v>
      </c>
      <c r="H290" s="56">
        <v>0</v>
      </c>
      <c r="I290" s="56">
        <v>0</v>
      </c>
      <c r="J290" s="59">
        <v>0</v>
      </c>
    </row>
    <row r="291" spans="2:10">
      <c r="B291" s="58" t="s">
        <v>238</v>
      </c>
      <c r="C291" s="56" t="s">
        <v>45</v>
      </c>
      <c r="D291" s="56" t="s">
        <v>223</v>
      </c>
      <c r="E291" s="56">
        <v>3</v>
      </c>
      <c r="F291" s="56">
        <v>0</v>
      </c>
      <c r="G291" s="56">
        <v>0</v>
      </c>
      <c r="H291" s="56">
        <v>0</v>
      </c>
      <c r="I291" s="56">
        <v>0</v>
      </c>
      <c r="J291" s="59">
        <v>0</v>
      </c>
    </row>
    <row r="292" spans="2:10">
      <c r="B292" s="58" t="s">
        <v>239</v>
      </c>
      <c r="C292" s="56" t="s">
        <v>45</v>
      </c>
      <c r="D292" s="56" t="s">
        <v>223</v>
      </c>
      <c r="E292" s="56">
        <v>3</v>
      </c>
      <c r="F292" s="56">
        <v>0</v>
      </c>
      <c r="G292" s="56">
        <v>0</v>
      </c>
      <c r="H292" s="56">
        <v>0</v>
      </c>
      <c r="I292" s="56">
        <v>0</v>
      </c>
      <c r="J292" s="59">
        <v>0</v>
      </c>
    </row>
    <row r="293" spans="2:10">
      <c r="B293" s="58" t="s">
        <v>240</v>
      </c>
      <c r="C293" s="56" t="s">
        <v>45</v>
      </c>
      <c r="D293" s="56" t="s">
        <v>223</v>
      </c>
      <c r="E293" s="56">
        <v>3</v>
      </c>
      <c r="F293" s="56">
        <v>0</v>
      </c>
      <c r="G293" s="56">
        <v>0</v>
      </c>
      <c r="H293" s="56">
        <v>0</v>
      </c>
      <c r="I293" s="56">
        <v>0</v>
      </c>
      <c r="J293" s="59">
        <v>0</v>
      </c>
    </row>
    <row r="294" spans="2:10">
      <c r="B294" s="58" t="s">
        <v>241</v>
      </c>
      <c r="C294" s="56" t="s">
        <v>45</v>
      </c>
      <c r="D294" s="56" t="s">
        <v>223</v>
      </c>
      <c r="E294" s="56">
        <v>3</v>
      </c>
      <c r="F294" s="56">
        <v>0</v>
      </c>
      <c r="G294" s="56">
        <v>0</v>
      </c>
      <c r="H294" s="56">
        <v>0</v>
      </c>
      <c r="I294" s="56">
        <v>0</v>
      </c>
      <c r="J294" s="59">
        <v>0</v>
      </c>
    </row>
    <row r="295" spans="2:10">
      <c r="B295" s="58" t="s">
        <v>74</v>
      </c>
      <c r="C295" s="56" t="s">
        <v>300</v>
      </c>
      <c r="D295" s="56" t="s">
        <v>290</v>
      </c>
      <c r="E295" s="60">
        <v>12</v>
      </c>
      <c r="F295" s="56">
        <v>0</v>
      </c>
      <c r="G295" s="56">
        <v>0</v>
      </c>
      <c r="H295" s="56">
        <v>0</v>
      </c>
      <c r="I295" s="56">
        <v>12</v>
      </c>
      <c r="J295" s="59">
        <v>12</v>
      </c>
    </row>
    <row r="296" spans="2:10">
      <c r="B296" s="58" t="s">
        <v>299</v>
      </c>
      <c r="C296" s="56" t="s">
        <v>300</v>
      </c>
      <c r="D296" s="56" t="s">
        <v>290</v>
      </c>
      <c r="E296" s="60">
        <v>12</v>
      </c>
      <c r="F296" s="56">
        <v>0</v>
      </c>
      <c r="G296" s="56">
        <v>0</v>
      </c>
      <c r="H296" s="56">
        <v>0</v>
      </c>
      <c r="I296" s="56">
        <v>12</v>
      </c>
      <c r="J296" s="59">
        <v>12</v>
      </c>
    </row>
    <row r="297" spans="2:10">
      <c r="B297" s="58" t="s">
        <v>291</v>
      </c>
      <c r="C297" s="56" t="s">
        <v>300</v>
      </c>
      <c r="D297" s="56" t="s">
        <v>290</v>
      </c>
      <c r="E297" s="60">
        <v>12</v>
      </c>
      <c r="F297" s="56">
        <v>0</v>
      </c>
      <c r="G297" s="56">
        <v>0</v>
      </c>
      <c r="H297" s="56">
        <v>0</v>
      </c>
      <c r="I297" s="56">
        <v>12</v>
      </c>
      <c r="J297" s="59">
        <v>12</v>
      </c>
    </row>
    <row r="298" spans="2:10">
      <c r="B298" s="58" t="s">
        <v>292</v>
      </c>
      <c r="C298" s="56" t="s">
        <v>300</v>
      </c>
      <c r="D298" s="56" t="s">
        <v>290</v>
      </c>
      <c r="E298" s="60">
        <v>12</v>
      </c>
      <c r="F298" s="56">
        <v>0</v>
      </c>
      <c r="G298" s="56">
        <v>0</v>
      </c>
      <c r="H298" s="56">
        <v>0</v>
      </c>
      <c r="I298" s="56">
        <v>12</v>
      </c>
      <c r="J298" s="59">
        <v>12</v>
      </c>
    </row>
    <row r="299" spans="2:10">
      <c r="B299" s="58" t="s">
        <v>293</v>
      </c>
      <c r="C299" s="56" t="s">
        <v>300</v>
      </c>
      <c r="D299" s="56" t="s">
        <v>290</v>
      </c>
      <c r="E299" s="60">
        <v>12</v>
      </c>
      <c r="F299" s="56">
        <v>0</v>
      </c>
      <c r="G299" s="56">
        <v>0</v>
      </c>
      <c r="H299" s="56">
        <v>0</v>
      </c>
      <c r="I299" s="56">
        <v>12</v>
      </c>
      <c r="J299" s="59">
        <v>12</v>
      </c>
    </row>
    <row r="300" spans="2:10">
      <c r="B300" s="58" t="s">
        <v>294</v>
      </c>
      <c r="C300" s="56" t="s">
        <v>300</v>
      </c>
      <c r="D300" s="56" t="s">
        <v>290</v>
      </c>
      <c r="E300" s="60">
        <v>12</v>
      </c>
      <c r="F300" s="56">
        <v>0</v>
      </c>
      <c r="G300" s="56">
        <v>0</v>
      </c>
      <c r="H300" s="56">
        <v>0</v>
      </c>
      <c r="I300" s="56">
        <v>12</v>
      </c>
      <c r="J300" s="59">
        <v>12</v>
      </c>
    </row>
    <row r="301" spans="2:10">
      <c r="B301" s="58" t="s">
        <v>295</v>
      </c>
      <c r="C301" s="56" t="s">
        <v>300</v>
      </c>
      <c r="D301" s="56" t="s">
        <v>290</v>
      </c>
      <c r="E301" s="60">
        <v>12</v>
      </c>
      <c r="F301" s="56">
        <v>0</v>
      </c>
      <c r="G301" s="56">
        <v>0</v>
      </c>
      <c r="H301" s="56">
        <v>0</v>
      </c>
      <c r="I301" s="56">
        <v>12</v>
      </c>
      <c r="J301" s="59">
        <v>12</v>
      </c>
    </row>
    <row r="302" spans="2:10">
      <c r="B302" s="58" t="s">
        <v>296</v>
      </c>
      <c r="C302" s="56" t="s">
        <v>300</v>
      </c>
      <c r="D302" s="56" t="s">
        <v>290</v>
      </c>
      <c r="E302" s="60">
        <v>12</v>
      </c>
      <c r="F302" s="56">
        <v>0</v>
      </c>
      <c r="G302" s="56">
        <v>0</v>
      </c>
      <c r="H302" s="56">
        <v>0</v>
      </c>
      <c r="I302" s="56">
        <v>12</v>
      </c>
      <c r="J302" s="59">
        <v>12</v>
      </c>
    </row>
    <row r="303" spans="2:10">
      <c r="B303" s="58" t="s">
        <v>297</v>
      </c>
      <c r="C303" s="56" t="s">
        <v>300</v>
      </c>
      <c r="D303" s="56" t="s">
        <v>290</v>
      </c>
      <c r="E303" s="60">
        <v>12</v>
      </c>
      <c r="F303" s="56">
        <v>0</v>
      </c>
      <c r="G303" s="56">
        <v>0</v>
      </c>
      <c r="H303" s="56">
        <v>0</v>
      </c>
      <c r="I303" s="56">
        <v>12</v>
      </c>
      <c r="J303" s="59">
        <v>12</v>
      </c>
    </row>
    <row r="304" spans="2:10">
      <c r="B304" s="58" t="s">
        <v>298</v>
      </c>
      <c r="C304" s="56" t="s">
        <v>300</v>
      </c>
      <c r="D304" s="56" t="s">
        <v>290</v>
      </c>
      <c r="E304" s="60">
        <v>12</v>
      </c>
      <c r="F304" s="56">
        <v>0</v>
      </c>
      <c r="G304" s="56">
        <v>0</v>
      </c>
      <c r="H304" s="56">
        <v>0</v>
      </c>
      <c r="I304" s="56">
        <v>12</v>
      </c>
      <c r="J304" s="59">
        <v>12</v>
      </c>
    </row>
    <row r="305" spans="2:10">
      <c r="B305" s="58" t="s">
        <v>78</v>
      </c>
      <c r="C305" s="56" t="s">
        <v>261</v>
      </c>
      <c r="D305" s="56" t="s">
        <v>251</v>
      </c>
      <c r="E305" s="56">
        <v>6</v>
      </c>
      <c r="F305" s="56">
        <v>0</v>
      </c>
      <c r="G305" s="56">
        <v>0</v>
      </c>
      <c r="H305" s="56">
        <v>0</v>
      </c>
      <c r="I305" s="56">
        <v>6</v>
      </c>
      <c r="J305" s="59">
        <v>6</v>
      </c>
    </row>
    <row r="306" spans="2:10">
      <c r="B306" s="58" t="s">
        <v>260</v>
      </c>
      <c r="C306" s="56" t="s">
        <v>261</v>
      </c>
      <c r="D306" s="56" t="s">
        <v>251</v>
      </c>
      <c r="E306" s="56">
        <v>6</v>
      </c>
      <c r="F306" s="56">
        <v>0</v>
      </c>
      <c r="G306" s="56">
        <v>0</v>
      </c>
      <c r="H306" s="56">
        <v>0</v>
      </c>
      <c r="I306" s="56">
        <v>6</v>
      </c>
      <c r="J306" s="59">
        <v>6</v>
      </c>
    </row>
    <row r="307" spans="2:10">
      <c r="B307" s="58" t="s">
        <v>252</v>
      </c>
      <c r="C307" s="56" t="s">
        <v>261</v>
      </c>
      <c r="D307" s="56" t="s">
        <v>251</v>
      </c>
      <c r="E307" s="56">
        <v>6</v>
      </c>
      <c r="F307" s="56">
        <v>0</v>
      </c>
      <c r="G307" s="56">
        <v>0</v>
      </c>
      <c r="H307" s="56">
        <v>0</v>
      </c>
      <c r="I307" s="56">
        <v>6</v>
      </c>
      <c r="J307" s="59">
        <v>6</v>
      </c>
    </row>
    <row r="308" spans="2:10">
      <c r="B308" s="58" t="s">
        <v>253</v>
      </c>
      <c r="C308" s="56" t="s">
        <v>261</v>
      </c>
      <c r="D308" s="56" t="s">
        <v>251</v>
      </c>
      <c r="E308" s="56">
        <v>6</v>
      </c>
      <c r="F308" s="56">
        <v>0</v>
      </c>
      <c r="G308" s="56">
        <v>0</v>
      </c>
      <c r="H308" s="56">
        <v>0</v>
      </c>
      <c r="I308" s="56">
        <v>6</v>
      </c>
      <c r="J308" s="59">
        <v>6</v>
      </c>
    </row>
    <row r="309" spans="2:10">
      <c r="B309" s="58" t="s">
        <v>254</v>
      </c>
      <c r="C309" s="56" t="s">
        <v>261</v>
      </c>
      <c r="D309" s="56" t="s">
        <v>251</v>
      </c>
      <c r="E309" s="56">
        <v>6</v>
      </c>
      <c r="F309" s="56">
        <v>0</v>
      </c>
      <c r="G309" s="56">
        <v>0</v>
      </c>
      <c r="H309" s="56">
        <v>0</v>
      </c>
      <c r="I309" s="56">
        <v>6</v>
      </c>
      <c r="J309" s="59">
        <v>6</v>
      </c>
    </row>
    <row r="310" spans="2:10">
      <c r="B310" s="58" t="s">
        <v>255</v>
      </c>
      <c r="C310" s="56" t="s">
        <v>261</v>
      </c>
      <c r="D310" s="56" t="s">
        <v>251</v>
      </c>
      <c r="E310" s="56">
        <v>6</v>
      </c>
      <c r="F310" s="56">
        <v>0</v>
      </c>
      <c r="G310" s="56">
        <v>0</v>
      </c>
      <c r="H310" s="56">
        <v>0</v>
      </c>
      <c r="I310" s="56">
        <v>6</v>
      </c>
      <c r="J310" s="59">
        <v>6</v>
      </c>
    </row>
    <row r="311" spans="2:10">
      <c r="B311" s="58" t="s">
        <v>256</v>
      </c>
      <c r="C311" s="56" t="s">
        <v>261</v>
      </c>
      <c r="D311" s="56" t="s">
        <v>251</v>
      </c>
      <c r="E311" s="56">
        <v>6</v>
      </c>
      <c r="F311" s="56">
        <v>0</v>
      </c>
      <c r="G311" s="56">
        <v>0</v>
      </c>
      <c r="H311" s="56">
        <v>0</v>
      </c>
      <c r="I311" s="56">
        <v>6</v>
      </c>
      <c r="J311" s="59">
        <v>6</v>
      </c>
    </row>
    <row r="312" spans="2:10">
      <c r="B312" s="58" t="s">
        <v>257</v>
      </c>
      <c r="C312" s="56" t="s">
        <v>261</v>
      </c>
      <c r="D312" s="56" t="s">
        <v>251</v>
      </c>
      <c r="E312" s="56">
        <v>6</v>
      </c>
      <c r="F312" s="56">
        <v>0</v>
      </c>
      <c r="G312" s="56">
        <v>0</v>
      </c>
      <c r="H312" s="56">
        <v>0</v>
      </c>
      <c r="I312" s="56">
        <v>6</v>
      </c>
      <c r="J312" s="59">
        <v>6</v>
      </c>
    </row>
    <row r="313" spans="2:10">
      <c r="B313" s="58" t="s">
        <v>258</v>
      </c>
      <c r="C313" s="56" t="s">
        <v>261</v>
      </c>
      <c r="D313" s="56" t="s">
        <v>251</v>
      </c>
      <c r="E313" s="56">
        <v>6</v>
      </c>
      <c r="F313" s="56">
        <v>0</v>
      </c>
      <c r="G313" s="56">
        <v>0</v>
      </c>
      <c r="H313" s="56">
        <v>0</v>
      </c>
      <c r="I313" s="56">
        <v>6</v>
      </c>
      <c r="J313" s="59">
        <v>6</v>
      </c>
    </row>
    <row r="314" spans="2:10">
      <c r="B314" s="58" t="s">
        <v>259</v>
      </c>
      <c r="C314" s="56" t="s">
        <v>261</v>
      </c>
      <c r="D314" s="56" t="s">
        <v>251</v>
      </c>
      <c r="E314" s="56">
        <v>6</v>
      </c>
      <c r="F314" s="56">
        <v>0</v>
      </c>
      <c r="G314" s="56">
        <v>0</v>
      </c>
      <c r="H314" s="56">
        <v>0</v>
      </c>
      <c r="I314" s="56">
        <v>6</v>
      </c>
      <c r="J314" s="59">
        <v>6</v>
      </c>
    </row>
    <row r="315" spans="2:10">
      <c r="B315" s="58" t="s">
        <v>82</v>
      </c>
      <c r="C315" s="56" t="s">
        <v>222</v>
      </c>
      <c r="D315" s="56" t="s">
        <v>223</v>
      </c>
      <c r="E315" s="56">
        <v>6</v>
      </c>
      <c r="F315" s="56">
        <v>0</v>
      </c>
      <c r="G315" s="17">
        <v>0</v>
      </c>
      <c r="H315" s="17">
        <v>0</v>
      </c>
      <c r="I315" s="17">
        <v>6</v>
      </c>
      <c r="J315" s="57">
        <v>6</v>
      </c>
    </row>
    <row r="316" spans="2:10">
      <c r="B316" s="58" t="s">
        <v>221</v>
      </c>
      <c r="C316" s="56" t="s">
        <v>222</v>
      </c>
      <c r="D316" s="56" t="s">
        <v>223</v>
      </c>
      <c r="E316" s="56">
        <v>6</v>
      </c>
      <c r="F316" s="56">
        <v>0</v>
      </c>
      <c r="G316" s="17">
        <v>0</v>
      </c>
      <c r="H316" s="17">
        <v>0</v>
      </c>
      <c r="I316" s="17">
        <v>6</v>
      </c>
      <c r="J316" s="57">
        <v>6</v>
      </c>
    </row>
    <row r="317" spans="2:10">
      <c r="B317" s="58" t="s">
        <v>213</v>
      </c>
      <c r="C317" s="56" t="s">
        <v>222</v>
      </c>
      <c r="D317" s="56" t="s">
        <v>223</v>
      </c>
      <c r="E317" s="56">
        <v>6</v>
      </c>
      <c r="F317" s="56">
        <v>0</v>
      </c>
      <c r="G317" s="17">
        <v>0</v>
      </c>
      <c r="H317" s="17">
        <v>0</v>
      </c>
      <c r="I317" s="17">
        <v>6</v>
      </c>
      <c r="J317" s="57">
        <v>6</v>
      </c>
    </row>
    <row r="318" spans="2:10">
      <c r="B318" s="58" t="s">
        <v>214</v>
      </c>
      <c r="C318" s="56" t="s">
        <v>222</v>
      </c>
      <c r="D318" s="56" t="s">
        <v>223</v>
      </c>
      <c r="E318" s="56">
        <v>6</v>
      </c>
      <c r="F318" s="56">
        <v>0</v>
      </c>
      <c r="G318" s="17">
        <v>0</v>
      </c>
      <c r="H318" s="17">
        <v>0</v>
      </c>
      <c r="I318" s="17">
        <v>6</v>
      </c>
      <c r="J318" s="57">
        <v>6</v>
      </c>
    </row>
    <row r="319" spans="2:10">
      <c r="B319" s="58" t="s">
        <v>215</v>
      </c>
      <c r="C319" s="56" t="s">
        <v>222</v>
      </c>
      <c r="D319" s="56" t="s">
        <v>223</v>
      </c>
      <c r="E319" s="56">
        <v>6</v>
      </c>
      <c r="F319" s="56">
        <v>0</v>
      </c>
      <c r="G319" s="17">
        <v>0</v>
      </c>
      <c r="H319" s="17">
        <v>0</v>
      </c>
      <c r="I319" s="17">
        <v>6</v>
      </c>
      <c r="J319" s="57">
        <v>6</v>
      </c>
    </row>
    <row r="320" spans="2:10">
      <c r="B320" s="58" t="s">
        <v>216</v>
      </c>
      <c r="C320" s="56" t="s">
        <v>222</v>
      </c>
      <c r="D320" s="56" t="s">
        <v>223</v>
      </c>
      <c r="E320" s="56">
        <v>6</v>
      </c>
      <c r="F320" s="56">
        <v>0</v>
      </c>
      <c r="G320" s="17">
        <v>0</v>
      </c>
      <c r="H320" s="17">
        <v>0</v>
      </c>
      <c r="I320" s="17">
        <v>6</v>
      </c>
      <c r="J320" s="57">
        <v>6</v>
      </c>
    </row>
    <row r="321" spans="2:10">
      <c r="B321" s="58" t="s">
        <v>217</v>
      </c>
      <c r="C321" s="56" t="s">
        <v>222</v>
      </c>
      <c r="D321" s="56" t="s">
        <v>223</v>
      </c>
      <c r="E321" s="56">
        <v>6</v>
      </c>
      <c r="F321" s="56">
        <v>0</v>
      </c>
      <c r="G321" s="17">
        <v>0</v>
      </c>
      <c r="H321" s="17">
        <v>0</v>
      </c>
      <c r="I321" s="17">
        <v>6</v>
      </c>
      <c r="J321" s="57">
        <v>6</v>
      </c>
    </row>
    <row r="322" spans="2:10">
      <c r="B322" s="58" t="s">
        <v>218</v>
      </c>
      <c r="C322" s="56" t="s">
        <v>222</v>
      </c>
      <c r="D322" s="56" t="s">
        <v>223</v>
      </c>
      <c r="E322" s="56">
        <v>6</v>
      </c>
      <c r="F322" s="56">
        <v>0</v>
      </c>
      <c r="G322" s="17">
        <v>0</v>
      </c>
      <c r="H322" s="17">
        <v>0</v>
      </c>
      <c r="I322" s="17">
        <v>6</v>
      </c>
      <c r="J322" s="57">
        <v>6</v>
      </c>
    </row>
    <row r="323" spans="2:10">
      <c r="B323" s="58" t="s">
        <v>219</v>
      </c>
      <c r="C323" s="56" t="s">
        <v>222</v>
      </c>
      <c r="D323" s="56" t="s">
        <v>223</v>
      </c>
      <c r="E323" s="56">
        <v>6</v>
      </c>
      <c r="F323" s="56">
        <v>0</v>
      </c>
      <c r="G323" s="17">
        <v>0</v>
      </c>
      <c r="H323" s="17">
        <v>0</v>
      </c>
      <c r="I323" s="17">
        <v>6</v>
      </c>
      <c r="J323" s="57">
        <v>6</v>
      </c>
    </row>
    <row r="324" spans="2:10">
      <c r="B324" s="58" t="s">
        <v>220</v>
      </c>
      <c r="C324" s="56" t="s">
        <v>222</v>
      </c>
      <c r="D324" s="56" t="s">
        <v>223</v>
      </c>
      <c r="E324" s="56">
        <v>6</v>
      </c>
      <c r="F324" s="56">
        <v>0</v>
      </c>
      <c r="G324" s="17">
        <v>0</v>
      </c>
      <c r="H324" s="17">
        <v>0</v>
      </c>
      <c r="I324" s="17">
        <v>6</v>
      </c>
      <c r="J324" s="57">
        <v>6</v>
      </c>
    </row>
    <row r="325" spans="2:10">
      <c r="B325" s="58" t="s">
        <v>62</v>
      </c>
      <c r="C325" s="56" t="s">
        <v>38</v>
      </c>
      <c r="D325" s="56" t="s">
        <v>180</v>
      </c>
      <c r="E325" s="56">
        <v>3</v>
      </c>
      <c r="F325" s="56">
        <v>0</v>
      </c>
      <c r="G325" s="56">
        <v>0</v>
      </c>
      <c r="H325" s="56">
        <v>0</v>
      </c>
      <c r="I325" s="56">
        <v>0</v>
      </c>
      <c r="J325" s="57">
        <v>3</v>
      </c>
    </row>
    <row r="326" spans="2:10">
      <c r="B326" s="58" t="s">
        <v>401</v>
      </c>
      <c r="C326" s="56" t="s">
        <v>38</v>
      </c>
      <c r="D326" s="56" t="s">
        <v>180</v>
      </c>
      <c r="E326" s="56">
        <v>3</v>
      </c>
      <c r="F326" s="56">
        <v>0</v>
      </c>
      <c r="G326" s="56">
        <v>0</v>
      </c>
      <c r="H326" s="56">
        <v>0</v>
      </c>
      <c r="I326" s="56">
        <v>0</v>
      </c>
      <c r="J326" s="57">
        <v>3</v>
      </c>
    </row>
    <row r="327" spans="2:10">
      <c r="B327" s="58" t="s">
        <v>402</v>
      </c>
      <c r="C327" s="56" t="s">
        <v>38</v>
      </c>
      <c r="D327" s="56" t="s">
        <v>180</v>
      </c>
      <c r="E327" s="56">
        <v>3</v>
      </c>
      <c r="F327" s="56">
        <v>0</v>
      </c>
      <c r="G327" s="56">
        <v>0</v>
      </c>
      <c r="H327" s="56">
        <v>0</v>
      </c>
      <c r="I327" s="56">
        <v>0</v>
      </c>
      <c r="J327" s="57">
        <v>3</v>
      </c>
    </row>
    <row r="328" spans="2:10">
      <c r="B328" s="58" t="s">
        <v>403</v>
      </c>
      <c r="C328" s="56" t="s">
        <v>38</v>
      </c>
      <c r="D328" s="56" t="s">
        <v>180</v>
      </c>
      <c r="E328" s="56">
        <v>3</v>
      </c>
      <c r="F328" s="56">
        <v>0</v>
      </c>
      <c r="G328" s="56">
        <v>0</v>
      </c>
      <c r="H328" s="56">
        <v>0</v>
      </c>
      <c r="I328" s="56">
        <v>0</v>
      </c>
      <c r="J328" s="57">
        <v>3</v>
      </c>
    </row>
    <row r="329" spans="2:10">
      <c r="B329" s="58" t="s">
        <v>404</v>
      </c>
      <c r="C329" s="56" t="s">
        <v>38</v>
      </c>
      <c r="D329" s="56" t="s">
        <v>180</v>
      </c>
      <c r="E329" s="56">
        <v>3</v>
      </c>
      <c r="F329" s="56">
        <v>0</v>
      </c>
      <c r="G329" s="56">
        <v>0</v>
      </c>
      <c r="H329" s="56">
        <v>0</v>
      </c>
      <c r="I329" s="56">
        <v>0</v>
      </c>
      <c r="J329" s="57">
        <v>3</v>
      </c>
    </row>
    <row r="330" spans="2:10">
      <c r="B330" s="58" t="s">
        <v>405</v>
      </c>
      <c r="C330" s="56" t="s">
        <v>38</v>
      </c>
      <c r="D330" s="56" t="s">
        <v>180</v>
      </c>
      <c r="E330" s="56">
        <v>3</v>
      </c>
      <c r="F330" s="56">
        <v>0</v>
      </c>
      <c r="G330" s="56">
        <v>0</v>
      </c>
      <c r="H330" s="56">
        <v>0</v>
      </c>
      <c r="I330" s="56">
        <v>0</v>
      </c>
      <c r="J330" s="57">
        <v>3</v>
      </c>
    </row>
    <row r="331" spans="2:10">
      <c r="B331" s="58" t="s">
        <v>406</v>
      </c>
      <c r="C331" s="56" t="s">
        <v>38</v>
      </c>
      <c r="D331" s="56" t="s">
        <v>180</v>
      </c>
      <c r="E331" s="56">
        <v>3</v>
      </c>
      <c r="F331" s="56">
        <v>0</v>
      </c>
      <c r="G331" s="56">
        <v>0</v>
      </c>
      <c r="H331" s="56">
        <v>0</v>
      </c>
      <c r="I331" s="56">
        <v>0</v>
      </c>
      <c r="J331" s="57">
        <v>3</v>
      </c>
    </row>
    <row r="332" spans="2:10">
      <c r="B332" s="58" t="s">
        <v>407</v>
      </c>
      <c r="C332" s="56" t="s">
        <v>38</v>
      </c>
      <c r="D332" s="56" t="s">
        <v>180</v>
      </c>
      <c r="E332" s="56">
        <v>3</v>
      </c>
      <c r="F332" s="56">
        <v>0</v>
      </c>
      <c r="G332" s="56">
        <v>0</v>
      </c>
      <c r="H332" s="56">
        <v>0</v>
      </c>
      <c r="I332" s="56">
        <v>0</v>
      </c>
      <c r="J332" s="57">
        <v>3</v>
      </c>
    </row>
    <row r="333" spans="2:10">
      <c r="B333" s="58" t="s">
        <v>408</v>
      </c>
      <c r="C333" s="56" t="s">
        <v>38</v>
      </c>
      <c r="D333" s="56" t="s">
        <v>180</v>
      </c>
      <c r="E333" s="56">
        <v>3</v>
      </c>
      <c r="F333" s="56">
        <v>0</v>
      </c>
      <c r="G333" s="56">
        <v>0</v>
      </c>
      <c r="H333" s="56">
        <v>0</v>
      </c>
      <c r="I333" s="56">
        <v>0</v>
      </c>
      <c r="J333" s="57">
        <v>3</v>
      </c>
    </row>
    <row r="334" spans="2:10">
      <c r="B334" s="58" t="s">
        <v>409</v>
      </c>
      <c r="C334" s="56" t="s">
        <v>38</v>
      </c>
      <c r="D334" s="56" t="s">
        <v>180</v>
      </c>
      <c r="E334" s="56">
        <v>3</v>
      </c>
      <c r="F334" s="56">
        <v>0</v>
      </c>
      <c r="G334" s="56">
        <v>0</v>
      </c>
      <c r="H334" s="56">
        <v>0</v>
      </c>
      <c r="I334" s="56">
        <v>0</v>
      </c>
      <c r="J334" s="57">
        <v>3</v>
      </c>
    </row>
    <row r="335" spans="2:10">
      <c r="B335" s="58" t="s">
        <v>79</v>
      </c>
      <c r="C335" s="56" t="s">
        <v>44</v>
      </c>
      <c r="D335" s="56" t="s">
        <v>251</v>
      </c>
      <c r="E335" s="56">
        <v>6</v>
      </c>
      <c r="F335" s="56">
        <v>0</v>
      </c>
      <c r="G335" s="56">
        <v>0</v>
      </c>
      <c r="H335" s="56">
        <v>0</v>
      </c>
      <c r="I335" s="56">
        <v>0</v>
      </c>
      <c r="J335" s="59">
        <v>6</v>
      </c>
    </row>
    <row r="336" spans="2:10">
      <c r="B336" s="58" t="s">
        <v>242</v>
      </c>
      <c r="C336" s="56" t="s">
        <v>44</v>
      </c>
      <c r="D336" s="56" t="s">
        <v>251</v>
      </c>
      <c r="E336" s="56">
        <v>6</v>
      </c>
      <c r="F336" s="56">
        <v>0</v>
      </c>
      <c r="G336" s="56">
        <v>0</v>
      </c>
      <c r="H336" s="56">
        <v>0</v>
      </c>
      <c r="I336" s="56">
        <v>0</v>
      </c>
      <c r="J336" s="59">
        <v>6</v>
      </c>
    </row>
    <row r="337" spans="2:10">
      <c r="B337" s="58" t="s">
        <v>243</v>
      </c>
      <c r="C337" s="56" t="s">
        <v>44</v>
      </c>
      <c r="D337" s="56" t="s">
        <v>251</v>
      </c>
      <c r="E337" s="56">
        <v>6</v>
      </c>
      <c r="F337" s="56">
        <v>0</v>
      </c>
      <c r="G337" s="56">
        <v>0</v>
      </c>
      <c r="H337" s="56">
        <v>0</v>
      </c>
      <c r="I337" s="56">
        <v>0</v>
      </c>
      <c r="J337" s="59">
        <v>6</v>
      </c>
    </row>
    <row r="338" spans="2:10">
      <c r="B338" s="58" t="s">
        <v>244</v>
      </c>
      <c r="C338" s="56" t="s">
        <v>44</v>
      </c>
      <c r="D338" s="56" t="s">
        <v>251</v>
      </c>
      <c r="E338" s="56">
        <v>6</v>
      </c>
      <c r="F338" s="56">
        <v>0</v>
      </c>
      <c r="G338" s="56">
        <v>0</v>
      </c>
      <c r="H338" s="56">
        <v>0</v>
      </c>
      <c r="I338" s="56">
        <v>0</v>
      </c>
      <c r="J338" s="59">
        <v>6</v>
      </c>
    </row>
    <row r="339" spans="2:10">
      <c r="B339" s="58" t="s">
        <v>245</v>
      </c>
      <c r="C339" s="56" t="s">
        <v>44</v>
      </c>
      <c r="D339" s="56" t="s">
        <v>251</v>
      </c>
      <c r="E339" s="56">
        <v>6</v>
      </c>
      <c r="F339" s="56">
        <v>0</v>
      </c>
      <c r="G339" s="56">
        <v>0</v>
      </c>
      <c r="H339" s="56">
        <v>0</v>
      </c>
      <c r="I339" s="56">
        <v>0</v>
      </c>
      <c r="J339" s="59">
        <v>6</v>
      </c>
    </row>
    <row r="340" spans="2:10">
      <c r="B340" s="58" t="s">
        <v>246</v>
      </c>
      <c r="C340" s="56" t="s">
        <v>44</v>
      </c>
      <c r="D340" s="56" t="s">
        <v>251</v>
      </c>
      <c r="E340" s="56">
        <v>6</v>
      </c>
      <c r="F340" s="56">
        <v>0</v>
      </c>
      <c r="G340" s="56">
        <v>0</v>
      </c>
      <c r="H340" s="56">
        <v>0</v>
      </c>
      <c r="I340" s="56">
        <v>0</v>
      </c>
      <c r="J340" s="59">
        <v>6</v>
      </c>
    </row>
    <row r="341" spans="2:10">
      <c r="B341" s="58" t="s">
        <v>247</v>
      </c>
      <c r="C341" s="56" t="s">
        <v>44</v>
      </c>
      <c r="D341" s="56" t="s">
        <v>251</v>
      </c>
      <c r="E341" s="56">
        <v>6</v>
      </c>
      <c r="F341" s="56">
        <v>0</v>
      </c>
      <c r="G341" s="56">
        <v>0</v>
      </c>
      <c r="H341" s="56">
        <v>0</v>
      </c>
      <c r="I341" s="56">
        <v>0</v>
      </c>
      <c r="J341" s="59">
        <v>6</v>
      </c>
    </row>
    <row r="342" spans="2:10">
      <c r="B342" s="58" t="s">
        <v>248</v>
      </c>
      <c r="C342" s="56" t="s">
        <v>44</v>
      </c>
      <c r="D342" s="56" t="s">
        <v>251</v>
      </c>
      <c r="E342" s="56">
        <v>6</v>
      </c>
      <c r="F342" s="56">
        <v>0</v>
      </c>
      <c r="G342" s="56">
        <v>0</v>
      </c>
      <c r="H342" s="56">
        <v>0</v>
      </c>
      <c r="I342" s="56">
        <v>0</v>
      </c>
      <c r="J342" s="59">
        <v>6</v>
      </c>
    </row>
    <row r="343" spans="2:10">
      <c r="B343" s="58" t="s">
        <v>249</v>
      </c>
      <c r="C343" s="56" t="s">
        <v>44</v>
      </c>
      <c r="D343" s="56" t="s">
        <v>251</v>
      </c>
      <c r="E343" s="56">
        <v>6</v>
      </c>
      <c r="F343" s="56">
        <v>0</v>
      </c>
      <c r="G343" s="56">
        <v>0</v>
      </c>
      <c r="H343" s="56">
        <v>0</v>
      </c>
      <c r="I343" s="56">
        <v>0</v>
      </c>
      <c r="J343" s="59">
        <v>6</v>
      </c>
    </row>
    <row r="344" spans="2:10">
      <c r="B344" s="58" t="s">
        <v>250</v>
      </c>
      <c r="C344" s="56" t="s">
        <v>44</v>
      </c>
      <c r="D344" s="56" t="s">
        <v>251</v>
      </c>
      <c r="E344" s="56">
        <v>6</v>
      </c>
      <c r="F344" s="56">
        <v>0</v>
      </c>
      <c r="G344" s="56">
        <v>0</v>
      </c>
      <c r="H344" s="56">
        <v>0</v>
      </c>
      <c r="I344" s="56">
        <v>0</v>
      </c>
      <c r="J344" s="59">
        <v>6</v>
      </c>
    </row>
    <row r="345" spans="2:10">
      <c r="B345" s="58" t="s">
        <v>53</v>
      </c>
      <c r="C345" s="56" t="s">
        <v>537</v>
      </c>
      <c r="D345" s="17" t="s">
        <v>111</v>
      </c>
      <c r="E345" s="56">
        <v>3</v>
      </c>
      <c r="F345" s="17">
        <v>0</v>
      </c>
      <c r="G345" s="17">
        <v>0</v>
      </c>
      <c r="H345" s="17">
        <v>0</v>
      </c>
      <c r="I345" s="17">
        <v>3</v>
      </c>
      <c r="J345" s="57">
        <v>0</v>
      </c>
    </row>
    <row r="346" spans="2:10">
      <c r="B346" s="58" t="s">
        <v>154</v>
      </c>
      <c r="C346" s="56" t="s">
        <v>537</v>
      </c>
      <c r="D346" s="17" t="s">
        <v>111</v>
      </c>
      <c r="E346" s="56">
        <v>3</v>
      </c>
      <c r="F346" s="17">
        <v>0</v>
      </c>
      <c r="G346" s="17">
        <v>0</v>
      </c>
      <c r="H346" s="17">
        <v>0</v>
      </c>
      <c r="I346" s="17">
        <v>3</v>
      </c>
      <c r="J346" s="57">
        <v>0</v>
      </c>
    </row>
    <row r="347" spans="2:10">
      <c r="B347" s="58" t="s">
        <v>155</v>
      </c>
      <c r="C347" s="56" t="s">
        <v>537</v>
      </c>
      <c r="D347" s="17" t="s">
        <v>111</v>
      </c>
      <c r="E347" s="56">
        <v>3</v>
      </c>
      <c r="F347" s="17">
        <v>0</v>
      </c>
      <c r="G347" s="17">
        <v>0</v>
      </c>
      <c r="H347" s="17">
        <v>0</v>
      </c>
      <c r="I347" s="17">
        <v>3</v>
      </c>
      <c r="J347" s="57">
        <v>0</v>
      </c>
    </row>
    <row r="348" spans="2:10">
      <c r="B348" s="58" t="s">
        <v>156</v>
      </c>
      <c r="C348" s="56" t="s">
        <v>537</v>
      </c>
      <c r="D348" s="17" t="s">
        <v>111</v>
      </c>
      <c r="E348" s="56">
        <v>3</v>
      </c>
      <c r="F348" s="17">
        <v>0</v>
      </c>
      <c r="G348" s="17">
        <v>0</v>
      </c>
      <c r="H348" s="17">
        <v>0</v>
      </c>
      <c r="I348" s="17">
        <v>3</v>
      </c>
      <c r="J348" s="57">
        <v>0</v>
      </c>
    </row>
    <row r="349" spans="2:10">
      <c r="B349" s="58" t="s">
        <v>157</v>
      </c>
      <c r="C349" s="56" t="s">
        <v>537</v>
      </c>
      <c r="D349" s="17" t="s">
        <v>111</v>
      </c>
      <c r="E349" s="56">
        <v>3</v>
      </c>
      <c r="F349" s="17">
        <v>0</v>
      </c>
      <c r="G349" s="17">
        <v>0</v>
      </c>
      <c r="H349" s="17">
        <v>0</v>
      </c>
      <c r="I349" s="17">
        <v>3</v>
      </c>
      <c r="J349" s="57">
        <v>0</v>
      </c>
    </row>
    <row r="350" spans="2:10">
      <c r="B350" s="58" t="s">
        <v>158</v>
      </c>
      <c r="C350" s="56" t="s">
        <v>537</v>
      </c>
      <c r="D350" s="17" t="s">
        <v>111</v>
      </c>
      <c r="E350" s="56">
        <v>3</v>
      </c>
      <c r="F350" s="17">
        <v>0</v>
      </c>
      <c r="G350" s="17">
        <v>0</v>
      </c>
      <c r="H350" s="17">
        <v>0</v>
      </c>
      <c r="I350" s="17">
        <v>3</v>
      </c>
      <c r="J350" s="57">
        <v>0</v>
      </c>
    </row>
    <row r="351" spans="2:10">
      <c r="B351" s="58" t="s">
        <v>159</v>
      </c>
      <c r="C351" s="56" t="s">
        <v>537</v>
      </c>
      <c r="D351" s="17" t="s">
        <v>111</v>
      </c>
      <c r="E351" s="56">
        <v>3</v>
      </c>
      <c r="F351" s="17">
        <v>0</v>
      </c>
      <c r="G351" s="17">
        <v>0</v>
      </c>
      <c r="H351" s="17">
        <v>0</v>
      </c>
      <c r="I351" s="17">
        <v>3</v>
      </c>
      <c r="J351" s="57">
        <v>0</v>
      </c>
    </row>
    <row r="352" spans="2:10">
      <c r="B352" s="58" t="s">
        <v>160</v>
      </c>
      <c r="C352" s="56" t="s">
        <v>537</v>
      </c>
      <c r="D352" s="17" t="s">
        <v>111</v>
      </c>
      <c r="E352" s="56">
        <v>3</v>
      </c>
      <c r="F352" s="17">
        <v>0</v>
      </c>
      <c r="G352" s="17">
        <v>0</v>
      </c>
      <c r="H352" s="17">
        <v>0</v>
      </c>
      <c r="I352" s="17">
        <v>3</v>
      </c>
      <c r="J352" s="57">
        <v>0</v>
      </c>
    </row>
    <row r="353" spans="2:10">
      <c r="B353" s="58" t="s">
        <v>161</v>
      </c>
      <c r="C353" s="56" t="s">
        <v>537</v>
      </c>
      <c r="D353" s="17" t="s">
        <v>111</v>
      </c>
      <c r="E353" s="56">
        <v>3</v>
      </c>
      <c r="F353" s="17">
        <v>0</v>
      </c>
      <c r="G353" s="17">
        <v>0</v>
      </c>
      <c r="H353" s="17">
        <v>0</v>
      </c>
      <c r="I353" s="17">
        <v>3</v>
      </c>
      <c r="J353" s="57">
        <v>0</v>
      </c>
    </row>
    <row r="354" spans="2:10">
      <c r="B354" s="58" t="s">
        <v>162</v>
      </c>
      <c r="C354" s="56" t="s">
        <v>537</v>
      </c>
      <c r="D354" s="17" t="s">
        <v>111</v>
      </c>
      <c r="E354" s="56">
        <v>3</v>
      </c>
      <c r="F354" s="17">
        <v>0</v>
      </c>
      <c r="G354" s="17">
        <v>0</v>
      </c>
      <c r="H354" s="17">
        <v>0</v>
      </c>
      <c r="I354" s="17">
        <v>3</v>
      </c>
      <c r="J354" s="57">
        <v>0</v>
      </c>
    </row>
    <row r="355" spans="2:10">
      <c r="B355" s="58" t="s">
        <v>81</v>
      </c>
      <c r="C355" s="56" t="s">
        <v>46</v>
      </c>
      <c r="D355" s="56" t="s">
        <v>223</v>
      </c>
      <c r="E355" s="56">
        <v>6</v>
      </c>
      <c r="F355" s="56">
        <v>0</v>
      </c>
      <c r="G355" s="56">
        <v>0</v>
      </c>
      <c r="H355" s="56">
        <v>0</v>
      </c>
      <c r="I355" s="56">
        <v>6</v>
      </c>
      <c r="J355" s="59">
        <v>0</v>
      </c>
    </row>
    <row r="356" spans="2:10">
      <c r="B356" s="58" t="s">
        <v>224</v>
      </c>
      <c r="C356" s="56" t="s">
        <v>46</v>
      </c>
      <c r="D356" s="56" t="s">
        <v>223</v>
      </c>
      <c r="E356" s="56">
        <v>6</v>
      </c>
      <c r="F356" s="56">
        <v>0</v>
      </c>
      <c r="G356" s="56">
        <v>0</v>
      </c>
      <c r="H356" s="56">
        <v>0</v>
      </c>
      <c r="I356" s="56">
        <v>6</v>
      </c>
      <c r="J356" s="59">
        <v>0</v>
      </c>
    </row>
    <row r="357" spans="2:10">
      <c r="B357" s="58" t="s">
        <v>225</v>
      </c>
      <c r="C357" s="56" t="s">
        <v>46</v>
      </c>
      <c r="D357" s="56" t="s">
        <v>223</v>
      </c>
      <c r="E357" s="56">
        <v>6</v>
      </c>
      <c r="F357" s="56">
        <v>0</v>
      </c>
      <c r="G357" s="56">
        <v>0</v>
      </c>
      <c r="H357" s="56">
        <v>0</v>
      </c>
      <c r="I357" s="56">
        <v>6</v>
      </c>
      <c r="J357" s="59">
        <v>0</v>
      </c>
    </row>
    <row r="358" spans="2:10">
      <c r="B358" s="58" t="s">
        <v>226</v>
      </c>
      <c r="C358" s="56" t="s">
        <v>46</v>
      </c>
      <c r="D358" s="56" t="s">
        <v>223</v>
      </c>
      <c r="E358" s="56">
        <v>6</v>
      </c>
      <c r="F358" s="56">
        <v>0</v>
      </c>
      <c r="G358" s="56">
        <v>0</v>
      </c>
      <c r="H358" s="56">
        <v>0</v>
      </c>
      <c r="I358" s="56">
        <v>6</v>
      </c>
      <c r="J358" s="59">
        <v>0</v>
      </c>
    </row>
    <row r="359" spans="2:10">
      <c r="B359" s="58" t="s">
        <v>227</v>
      </c>
      <c r="C359" s="56" t="s">
        <v>46</v>
      </c>
      <c r="D359" s="56" t="s">
        <v>223</v>
      </c>
      <c r="E359" s="56">
        <v>6</v>
      </c>
      <c r="F359" s="56">
        <v>0</v>
      </c>
      <c r="G359" s="56">
        <v>0</v>
      </c>
      <c r="H359" s="56">
        <v>0</v>
      </c>
      <c r="I359" s="56">
        <v>6</v>
      </c>
      <c r="J359" s="59">
        <v>0</v>
      </c>
    </row>
    <row r="360" spans="2:10">
      <c r="B360" s="58" t="s">
        <v>228</v>
      </c>
      <c r="C360" s="56" t="s">
        <v>46</v>
      </c>
      <c r="D360" s="56" t="s">
        <v>223</v>
      </c>
      <c r="E360" s="56">
        <v>6</v>
      </c>
      <c r="F360" s="56">
        <v>0</v>
      </c>
      <c r="G360" s="56">
        <v>0</v>
      </c>
      <c r="H360" s="56">
        <v>0</v>
      </c>
      <c r="I360" s="56">
        <v>6</v>
      </c>
      <c r="J360" s="59">
        <v>0</v>
      </c>
    </row>
    <row r="361" spans="2:10">
      <c r="B361" s="58" t="s">
        <v>229</v>
      </c>
      <c r="C361" s="56" t="s">
        <v>46</v>
      </c>
      <c r="D361" s="56" t="s">
        <v>223</v>
      </c>
      <c r="E361" s="56">
        <v>6</v>
      </c>
      <c r="F361" s="56">
        <v>0</v>
      </c>
      <c r="G361" s="56">
        <v>0</v>
      </c>
      <c r="H361" s="56">
        <v>0</v>
      </c>
      <c r="I361" s="56">
        <v>6</v>
      </c>
      <c r="J361" s="59">
        <v>0</v>
      </c>
    </row>
    <row r="362" spans="2:10">
      <c r="B362" s="58" t="s">
        <v>230</v>
      </c>
      <c r="C362" s="56" t="s">
        <v>46</v>
      </c>
      <c r="D362" s="56" t="s">
        <v>223</v>
      </c>
      <c r="E362" s="56">
        <v>6</v>
      </c>
      <c r="F362" s="56">
        <v>0</v>
      </c>
      <c r="G362" s="56">
        <v>0</v>
      </c>
      <c r="H362" s="56">
        <v>0</v>
      </c>
      <c r="I362" s="56">
        <v>6</v>
      </c>
      <c r="J362" s="59">
        <v>0</v>
      </c>
    </row>
    <row r="363" spans="2:10">
      <c r="B363" s="58" t="s">
        <v>231</v>
      </c>
      <c r="C363" s="56" t="s">
        <v>46</v>
      </c>
      <c r="D363" s="56" t="s">
        <v>223</v>
      </c>
      <c r="E363" s="56">
        <v>6</v>
      </c>
      <c r="F363" s="56">
        <v>0</v>
      </c>
      <c r="G363" s="56">
        <v>0</v>
      </c>
      <c r="H363" s="56">
        <v>0</v>
      </c>
      <c r="I363" s="56">
        <v>6</v>
      </c>
      <c r="J363" s="59">
        <v>0</v>
      </c>
    </row>
    <row r="364" spans="2:10">
      <c r="B364" s="58" t="s">
        <v>232</v>
      </c>
      <c r="C364" s="56" t="s">
        <v>46</v>
      </c>
      <c r="D364" s="56" t="s">
        <v>223</v>
      </c>
      <c r="E364" s="56">
        <v>6</v>
      </c>
      <c r="F364" s="56">
        <v>0</v>
      </c>
      <c r="G364" s="56">
        <v>0</v>
      </c>
      <c r="H364" s="56">
        <v>0</v>
      </c>
      <c r="I364" s="56">
        <v>6</v>
      </c>
      <c r="J364" s="59">
        <v>0</v>
      </c>
    </row>
    <row r="365" spans="2:10">
      <c r="B365" s="58" t="s">
        <v>75</v>
      </c>
      <c r="C365" s="56" t="s">
        <v>289</v>
      </c>
      <c r="D365" s="56" t="s">
        <v>290</v>
      </c>
      <c r="E365" s="56">
        <v>6</v>
      </c>
      <c r="F365" s="56">
        <v>0</v>
      </c>
      <c r="G365" s="56">
        <v>0</v>
      </c>
      <c r="H365" s="56">
        <v>0</v>
      </c>
      <c r="I365" s="56">
        <v>0</v>
      </c>
      <c r="J365" s="59">
        <v>6</v>
      </c>
    </row>
    <row r="366" spans="2:10">
      <c r="B366" s="58" t="s">
        <v>280</v>
      </c>
      <c r="C366" s="56" t="s">
        <v>289</v>
      </c>
      <c r="D366" s="56" t="s">
        <v>290</v>
      </c>
      <c r="E366" s="56">
        <v>6</v>
      </c>
      <c r="F366" s="56">
        <v>0</v>
      </c>
      <c r="G366" s="56">
        <v>0</v>
      </c>
      <c r="H366" s="56">
        <v>0</v>
      </c>
      <c r="I366" s="56">
        <v>0</v>
      </c>
      <c r="J366" s="59">
        <v>6</v>
      </c>
    </row>
    <row r="367" spans="2:10">
      <c r="B367" s="58" t="s">
        <v>281</v>
      </c>
      <c r="C367" s="56" t="s">
        <v>289</v>
      </c>
      <c r="D367" s="56" t="s">
        <v>290</v>
      </c>
      <c r="E367" s="56">
        <v>6</v>
      </c>
      <c r="F367" s="56">
        <v>0</v>
      </c>
      <c r="G367" s="56">
        <v>0</v>
      </c>
      <c r="H367" s="56">
        <v>0</v>
      </c>
      <c r="I367" s="56">
        <v>0</v>
      </c>
      <c r="J367" s="59">
        <v>6</v>
      </c>
    </row>
    <row r="368" spans="2:10">
      <c r="B368" s="58" t="s">
        <v>282</v>
      </c>
      <c r="C368" s="56" t="s">
        <v>289</v>
      </c>
      <c r="D368" s="56" t="s">
        <v>290</v>
      </c>
      <c r="E368" s="56">
        <v>6</v>
      </c>
      <c r="F368" s="56">
        <v>0</v>
      </c>
      <c r="G368" s="56">
        <v>0</v>
      </c>
      <c r="H368" s="56">
        <v>0</v>
      </c>
      <c r="I368" s="56">
        <v>0</v>
      </c>
      <c r="J368" s="59">
        <v>6</v>
      </c>
    </row>
    <row r="369" spans="2:10">
      <c r="B369" s="58" t="s">
        <v>283</v>
      </c>
      <c r="C369" s="56" t="s">
        <v>289</v>
      </c>
      <c r="D369" s="56" t="s">
        <v>290</v>
      </c>
      <c r="E369" s="56">
        <v>6</v>
      </c>
      <c r="F369" s="56">
        <v>0</v>
      </c>
      <c r="G369" s="56">
        <v>0</v>
      </c>
      <c r="H369" s="56">
        <v>0</v>
      </c>
      <c r="I369" s="56">
        <v>0</v>
      </c>
      <c r="J369" s="59">
        <v>6</v>
      </c>
    </row>
    <row r="370" spans="2:10">
      <c r="B370" s="58" t="s">
        <v>284</v>
      </c>
      <c r="C370" s="56" t="s">
        <v>289</v>
      </c>
      <c r="D370" s="56" t="s">
        <v>290</v>
      </c>
      <c r="E370" s="56">
        <v>6</v>
      </c>
      <c r="F370" s="56">
        <v>0</v>
      </c>
      <c r="G370" s="56">
        <v>0</v>
      </c>
      <c r="H370" s="56">
        <v>0</v>
      </c>
      <c r="I370" s="56">
        <v>0</v>
      </c>
      <c r="J370" s="59">
        <v>6</v>
      </c>
    </row>
    <row r="371" spans="2:10">
      <c r="B371" s="58" t="s">
        <v>285</v>
      </c>
      <c r="C371" s="56" t="s">
        <v>289</v>
      </c>
      <c r="D371" s="56" t="s">
        <v>290</v>
      </c>
      <c r="E371" s="56">
        <v>6</v>
      </c>
      <c r="F371" s="56">
        <v>0</v>
      </c>
      <c r="G371" s="56">
        <v>0</v>
      </c>
      <c r="H371" s="56">
        <v>0</v>
      </c>
      <c r="I371" s="56">
        <v>0</v>
      </c>
      <c r="J371" s="59">
        <v>6</v>
      </c>
    </row>
    <row r="372" spans="2:10">
      <c r="B372" s="58" t="s">
        <v>286</v>
      </c>
      <c r="C372" s="56" t="s">
        <v>289</v>
      </c>
      <c r="D372" s="56" t="s">
        <v>290</v>
      </c>
      <c r="E372" s="56">
        <v>6</v>
      </c>
      <c r="F372" s="56">
        <v>0</v>
      </c>
      <c r="G372" s="56">
        <v>0</v>
      </c>
      <c r="H372" s="56">
        <v>0</v>
      </c>
      <c r="I372" s="56">
        <v>0</v>
      </c>
      <c r="J372" s="59">
        <v>6</v>
      </c>
    </row>
    <row r="373" spans="2:10">
      <c r="B373" s="58" t="s">
        <v>287</v>
      </c>
      <c r="C373" s="56" t="s">
        <v>289</v>
      </c>
      <c r="D373" s="56" t="s">
        <v>290</v>
      </c>
      <c r="E373" s="56">
        <v>6</v>
      </c>
      <c r="F373" s="56">
        <v>0</v>
      </c>
      <c r="G373" s="56">
        <v>0</v>
      </c>
      <c r="H373" s="56">
        <v>0</v>
      </c>
      <c r="I373" s="56">
        <v>0</v>
      </c>
      <c r="J373" s="59">
        <v>6</v>
      </c>
    </row>
    <row r="374" spans="2:10">
      <c r="B374" s="58" t="s">
        <v>288</v>
      </c>
      <c r="C374" s="56" t="s">
        <v>289</v>
      </c>
      <c r="D374" s="56" t="s">
        <v>290</v>
      </c>
      <c r="E374" s="56">
        <v>6</v>
      </c>
      <c r="F374" s="56">
        <v>0</v>
      </c>
      <c r="G374" s="56">
        <v>0</v>
      </c>
      <c r="H374" s="56">
        <v>0</v>
      </c>
      <c r="I374" s="56">
        <v>0</v>
      </c>
      <c r="J374" s="59">
        <v>6</v>
      </c>
    </row>
    <row r="375" spans="2:10">
      <c r="B375" s="58" t="s">
        <v>61</v>
      </c>
      <c r="C375" s="56" t="s">
        <v>37</v>
      </c>
      <c r="D375" s="56" t="s">
        <v>180</v>
      </c>
      <c r="E375" s="56">
        <v>3</v>
      </c>
      <c r="F375" s="56">
        <v>0</v>
      </c>
      <c r="G375" s="56">
        <v>0</v>
      </c>
      <c r="H375" s="56">
        <v>0</v>
      </c>
      <c r="I375" s="56">
        <v>0</v>
      </c>
      <c r="J375" s="59">
        <v>3</v>
      </c>
    </row>
    <row r="376" spans="2:10">
      <c r="B376" s="58" t="s">
        <v>410</v>
      </c>
      <c r="C376" s="56" t="s">
        <v>37</v>
      </c>
      <c r="D376" s="56" t="s">
        <v>180</v>
      </c>
      <c r="E376" s="56">
        <v>3</v>
      </c>
      <c r="F376" s="56">
        <v>0</v>
      </c>
      <c r="G376" s="56">
        <v>0</v>
      </c>
      <c r="H376" s="56">
        <v>0</v>
      </c>
      <c r="I376" s="56">
        <v>0</v>
      </c>
      <c r="J376" s="59">
        <v>3</v>
      </c>
    </row>
    <row r="377" spans="2:10">
      <c r="B377" s="58" t="s">
        <v>411</v>
      </c>
      <c r="C377" s="56" t="s">
        <v>37</v>
      </c>
      <c r="D377" s="56" t="s">
        <v>180</v>
      </c>
      <c r="E377" s="56">
        <v>3</v>
      </c>
      <c r="F377" s="56">
        <v>0</v>
      </c>
      <c r="G377" s="56">
        <v>0</v>
      </c>
      <c r="H377" s="56">
        <v>0</v>
      </c>
      <c r="I377" s="56">
        <v>0</v>
      </c>
      <c r="J377" s="59">
        <v>3</v>
      </c>
    </row>
    <row r="378" spans="2:10">
      <c r="B378" s="58" t="s">
        <v>412</v>
      </c>
      <c r="C378" s="56" t="s">
        <v>37</v>
      </c>
      <c r="D378" s="56" t="s">
        <v>180</v>
      </c>
      <c r="E378" s="56">
        <v>3</v>
      </c>
      <c r="F378" s="56">
        <v>0</v>
      </c>
      <c r="G378" s="56">
        <v>0</v>
      </c>
      <c r="H378" s="56">
        <v>0</v>
      </c>
      <c r="I378" s="56">
        <v>0</v>
      </c>
      <c r="J378" s="59">
        <v>3</v>
      </c>
    </row>
    <row r="379" spans="2:10">
      <c r="B379" s="58" t="s">
        <v>413</v>
      </c>
      <c r="C379" s="56" t="s">
        <v>37</v>
      </c>
      <c r="D379" s="56" t="s">
        <v>180</v>
      </c>
      <c r="E379" s="56">
        <v>3</v>
      </c>
      <c r="F379" s="56">
        <v>0</v>
      </c>
      <c r="G379" s="56">
        <v>0</v>
      </c>
      <c r="H379" s="56">
        <v>0</v>
      </c>
      <c r="I379" s="56">
        <v>0</v>
      </c>
      <c r="J379" s="59">
        <v>3</v>
      </c>
    </row>
    <row r="380" spans="2:10">
      <c r="B380" s="58" t="s">
        <v>414</v>
      </c>
      <c r="C380" s="56" t="s">
        <v>37</v>
      </c>
      <c r="D380" s="56" t="s">
        <v>180</v>
      </c>
      <c r="E380" s="56">
        <v>3</v>
      </c>
      <c r="F380" s="56">
        <v>0</v>
      </c>
      <c r="G380" s="56">
        <v>0</v>
      </c>
      <c r="H380" s="56">
        <v>0</v>
      </c>
      <c r="I380" s="56">
        <v>0</v>
      </c>
      <c r="J380" s="59">
        <v>3</v>
      </c>
    </row>
    <row r="381" spans="2:10">
      <c r="B381" s="58" t="s">
        <v>415</v>
      </c>
      <c r="C381" s="56" t="s">
        <v>37</v>
      </c>
      <c r="D381" s="56" t="s">
        <v>180</v>
      </c>
      <c r="E381" s="56">
        <v>3</v>
      </c>
      <c r="F381" s="56">
        <v>0</v>
      </c>
      <c r="G381" s="56">
        <v>0</v>
      </c>
      <c r="H381" s="56">
        <v>0</v>
      </c>
      <c r="I381" s="56">
        <v>0</v>
      </c>
      <c r="J381" s="59">
        <v>3</v>
      </c>
    </row>
    <row r="382" spans="2:10">
      <c r="B382" s="58" t="s">
        <v>416</v>
      </c>
      <c r="C382" s="56" t="s">
        <v>37</v>
      </c>
      <c r="D382" s="56" t="s">
        <v>180</v>
      </c>
      <c r="E382" s="56">
        <v>3</v>
      </c>
      <c r="F382" s="56">
        <v>0</v>
      </c>
      <c r="G382" s="56">
        <v>0</v>
      </c>
      <c r="H382" s="56">
        <v>0</v>
      </c>
      <c r="I382" s="56">
        <v>0</v>
      </c>
      <c r="J382" s="59">
        <v>3</v>
      </c>
    </row>
    <row r="383" spans="2:10">
      <c r="B383" s="58" t="s">
        <v>417</v>
      </c>
      <c r="C383" s="56" t="s">
        <v>37</v>
      </c>
      <c r="D383" s="56" t="s">
        <v>180</v>
      </c>
      <c r="E383" s="56">
        <v>3</v>
      </c>
      <c r="F383" s="56">
        <v>0</v>
      </c>
      <c r="G383" s="56">
        <v>0</v>
      </c>
      <c r="H383" s="56">
        <v>0</v>
      </c>
      <c r="I383" s="56">
        <v>0</v>
      </c>
      <c r="J383" s="59">
        <v>3</v>
      </c>
    </row>
    <row r="384" spans="2:10">
      <c r="B384" s="58" t="s">
        <v>418</v>
      </c>
      <c r="C384" s="56" t="s">
        <v>37</v>
      </c>
      <c r="D384" s="56" t="s">
        <v>180</v>
      </c>
      <c r="E384" s="56">
        <v>3</v>
      </c>
      <c r="F384" s="56">
        <v>0</v>
      </c>
      <c r="G384" s="56">
        <v>0</v>
      </c>
      <c r="H384" s="56">
        <v>0</v>
      </c>
      <c r="I384" s="56">
        <v>0</v>
      </c>
      <c r="J384" s="59">
        <v>3</v>
      </c>
    </row>
    <row r="385" spans="1:10">
      <c r="B385" s="58" t="s">
        <v>66</v>
      </c>
      <c r="C385" s="56" t="s">
        <v>518</v>
      </c>
      <c r="D385" s="56" t="s">
        <v>373</v>
      </c>
      <c r="E385" s="56">
        <v>3</v>
      </c>
      <c r="F385" s="56">
        <v>0</v>
      </c>
      <c r="G385" s="56">
        <v>0</v>
      </c>
      <c r="H385" s="56">
        <v>0</v>
      </c>
      <c r="I385" s="56">
        <v>0</v>
      </c>
      <c r="J385" s="59">
        <v>3</v>
      </c>
    </row>
    <row r="386" spans="1:10">
      <c r="B386" s="58" t="s">
        <v>364</v>
      </c>
      <c r="C386" s="56" t="s">
        <v>518</v>
      </c>
      <c r="D386" s="56" t="s">
        <v>373</v>
      </c>
      <c r="E386" s="56">
        <v>3</v>
      </c>
      <c r="F386" s="56">
        <v>0</v>
      </c>
      <c r="G386" s="56">
        <v>0</v>
      </c>
      <c r="H386" s="56">
        <v>0</v>
      </c>
      <c r="I386" s="56">
        <v>0</v>
      </c>
      <c r="J386" s="59">
        <v>3</v>
      </c>
    </row>
    <row r="387" spans="1:10">
      <c r="B387" s="58" t="s">
        <v>365</v>
      </c>
      <c r="C387" s="56" t="s">
        <v>518</v>
      </c>
      <c r="D387" s="56" t="s">
        <v>373</v>
      </c>
      <c r="E387" s="56">
        <v>3</v>
      </c>
      <c r="F387" s="56">
        <v>0</v>
      </c>
      <c r="G387" s="56">
        <v>0</v>
      </c>
      <c r="H387" s="56">
        <v>0</v>
      </c>
      <c r="I387" s="56">
        <v>0</v>
      </c>
      <c r="J387" s="59">
        <v>3</v>
      </c>
    </row>
    <row r="388" spans="1:10">
      <c r="B388" s="58" t="s">
        <v>366</v>
      </c>
      <c r="C388" s="56" t="s">
        <v>518</v>
      </c>
      <c r="D388" s="56" t="s">
        <v>373</v>
      </c>
      <c r="E388" s="56">
        <v>3</v>
      </c>
      <c r="F388" s="56">
        <v>0</v>
      </c>
      <c r="G388" s="56">
        <v>0</v>
      </c>
      <c r="H388" s="56">
        <v>0</v>
      </c>
      <c r="I388" s="56">
        <v>0</v>
      </c>
      <c r="J388" s="59">
        <v>3</v>
      </c>
    </row>
    <row r="389" spans="1:10">
      <c r="B389" s="58" t="s">
        <v>367</v>
      </c>
      <c r="C389" s="56" t="s">
        <v>518</v>
      </c>
      <c r="D389" s="56" t="s">
        <v>373</v>
      </c>
      <c r="E389" s="56">
        <v>3</v>
      </c>
      <c r="F389" s="56">
        <v>0</v>
      </c>
      <c r="G389" s="56">
        <v>0</v>
      </c>
      <c r="H389" s="56">
        <v>0</v>
      </c>
      <c r="I389" s="56">
        <v>0</v>
      </c>
      <c r="J389" s="59">
        <v>3</v>
      </c>
    </row>
    <row r="390" spans="1:10">
      <c r="B390" s="58" t="s">
        <v>368</v>
      </c>
      <c r="C390" s="56" t="s">
        <v>518</v>
      </c>
      <c r="D390" s="56" t="s">
        <v>373</v>
      </c>
      <c r="E390" s="56">
        <v>3</v>
      </c>
      <c r="F390" s="56">
        <v>0</v>
      </c>
      <c r="G390" s="56">
        <v>0</v>
      </c>
      <c r="H390" s="56">
        <v>0</v>
      </c>
      <c r="I390" s="56">
        <v>0</v>
      </c>
      <c r="J390" s="59">
        <v>3</v>
      </c>
    </row>
    <row r="391" spans="1:10">
      <c r="B391" s="58" t="s">
        <v>369</v>
      </c>
      <c r="C391" s="56" t="s">
        <v>518</v>
      </c>
      <c r="D391" s="56" t="s">
        <v>373</v>
      </c>
      <c r="E391" s="56">
        <v>3</v>
      </c>
      <c r="F391" s="56">
        <v>0</v>
      </c>
      <c r="G391" s="56">
        <v>0</v>
      </c>
      <c r="H391" s="56">
        <v>0</v>
      </c>
      <c r="I391" s="56">
        <v>0</v>
      </c>
      <c r="J391" s="59">
        <v>3</v>
      </c>
    </row>
    <row r="392" spans="1:10">
      <c r="B392" s="58" t="s">
        <v>370</v>
      </c>
      <c r="C392" s="56" t="s">
        <v>518</v>
      </c>
      <c r="D392" s="56" t="s">
        <v>373</v>
      </c>
      <c r="E392" s="56">
        <v>3</v>
      </c>
      <c r="F392" s="56">
        <v>0</v>
      </c>
      <c r="G392" s="56">
        <v>0</v>
      </c>
      <c r="H392" s="56">
        <v>0</v>
      </c>
      <c r="I392" s="56">
        <v>0</v>
      </c>
      <c r="J392" s="59">
        <v>3</v>
      </c>
    </row>
    <row r="393" spans="1:10">
      <c r="B393" s="58" t="s">
        <v>371</v>
      </c>
      <c r="C393" s="56" t="s">
        <v>518</v>
      </c>
      <c r="D393" s="56" t="s">
        <v>373</v>
      </c>
      <c r="E393" s="56">
        <v>3</v>
      </c>
      <c r="F393" s="56">
        <v>0</v>
      </c>
      <c r="G393" s="56">
        <v>0</v>
      </c>
      <c r="H393" s="56">
        <v>0</v>
      </c>
      <c r="I393" s="56">
        <v>0</v>
      </c>
      <c r="J393" s="59">
        <v>3</v>
      </c>
    </row>
    <row r="394" spans="1:10">
      <c r="B394" s="58" t="s">
        <v>372</v>
      </c>
      <c r="C394" s="56" t="s">
        <v>518</v>
      </c>
      <c r="D394" s="56" t="s">
        <v>373</v>
      </c>
      <c r="E394" s="56">
        <v>3</v>
      </c>
      <c r="F394" s="56">
        <v>0</v>
      </c>
      <c r="G394" s="56">
        <v>0</v>
      </c>
      <c r="H394" s="56">
        <v>0</v>
      </c>
      <c r="I394" s="56">
        <v>0</v>
      </c>
      <c r="J394" s="59">
        <v>3</v>
      </c>
    </row>
    <row r="396" spans="1:10">
      <c r="A396" s="1"/>
      <c r="B396" s="1"/>
      <c r="C396" s="2" t="s">
        <v>2</v>
      </c>
      <c r="D396" s="1" t="s">
        <v>3</v>
      </c>
    </row>
    <row r="397" spans="1:10">
      <c r="A397" s="1" t="b">
        <v>1</v>
      </c>
      <c r="B397" s="3" t="s">
        <v>4</v>
      </c>
      <c r="C397" s="55" t="str">
        <f>IF(ISBLANK('Record Form'!M6),"",'Record Form'!M6)</f>
        <v/>
      </c>
      <c r="D397" s="55" t="str">
        <f>IF(ISBLANK('Record Form'!M6),"",DATE(YEAR(C397)+3,MONTH(C397),DAY(C397)-1))</f>
        <v/>
      </c>
    </row>
    <row r="398" spans="1:10">
      <c r="A398" s="3" t="b">
        <v>1</v>
      </c>
      <c r="B398" s="3" t="s">
        <v>5</v>
      </c>
      <c r="C398" s="55" t="str">
        <f>IF(ISBLANK('Record Form'!M7),"",'Record Form'!M7)</f>
        <v/>
      </c>
      <c r="D398" s="55" t="str">
        <f>IF(ISBLANK('Record Form'!M7),"",DATE(YEAR(C398)+3,MONTH(C398),DAY(C398)-1))</f>
        <v/>
      </c>
      <c r="E398" s="99"/>
      <c r="F398" s="3"/>
    </row>
    <row r="399" spans="1:10">
      <c r="A399" s="4" t="b">
        <v>1</v>
      </c>
      <c r="B399" s="3" t="s">
        <v>6</v>
      </c>
      <c r="C399" s="55" t="str">
        <f>IF(ISBLANK('Record Form'!M8),"",'Record Form'!M8)</f>
        <v/>
      </c>
      <c r="D399" s="55" t="str">
        <f>IF(ISBLANK('Record Form'!M8),"",DATE(YEAR(C399)+3,MONTH(C399),DAY(C399)-1))</f>
        <v/>
      </c>
    </row>
    <row r="400" spans="1:10">
      <c r="A400" s="1" t="b">
        <v>1</v>
      </c>
      <c r="B400" s="3" t="s">
        <v>7</v>
      </c>
      <c r="C400" s="55" t="str">
        <f>IF(ISBLANK('Record Form'!M9),"",'Record Form'!M9)</f>
        <v/>
      </c>
      <c r="D400" s="55" t="str">
        <f>IF(ISBLANK('Record Form'!M9),"",DATE(YEAR(C400)+3,MONTH(C400),DAY(C400)-1))</f>
        <v/>
      </c>
    </row>
    <row r="401" spans="1:4">
      <c r="A401" s="3" t="b">
        <v>1</v>
      </c>
      <c r="B401" s="3" t="s">
        <v>8</v>
      </c>
      <c r="C401" s="55" t="str">
        <f>IF(ISBLANK('Record Form'!M10),"",'Record Form'!M10)</f>
        <v/>
      </c>
      <c r="D401" s="55" t="str">
        <f>IF(ISBLANK('Record Form'!M10),"",DATE(YEAR(C401)+3,MONTH(C401),DAY(C401)-1))</f>
        <v/>
      </c>
    </row>
  </sheetData>
  <sheetProtection algorithmName="SHA-512" hashValue="FBzNGeJlczNcMeG1k5RrypLXz+1/t85GsNB/FA/5AzMggW/zz48krG/td3J+9uiOXS6E7YUfANwNpy8jaJXjqw==" saltValue="1fJ+iU7OV8X2uGbQtIg/1A==" spinCount="100000" sheet="1" objects="1" scenarios="1"/>
  <mergeCells count="5">
    <mergeCell ref="B2:B3"/>
    <mergeCell ref="C2:C3"/>
    <mergeCell ref="D2:D3"/>
    <mergeCell ref="E2:E3"/>
    <mergeCell ref="F2:J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Important Notice</vt:lpstr>
      <vt:lpstr>Record Form</vt:lpstr>
      <vt:lpstr>Course list</vt:lpstr>
      <vt:lpstr>'Important Notice'!Print_Area</vt:lpstr>
      <vt:lpstr>'Record Form'!Print_Area</vt:lpstr>
      <vt:lpstr>'Record 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 Lik Hong</dc:creator>
  <cp:lastModifiedBy>CHU Lik Hong</cp:lastModifiedBy>
  <cp:lastPrinted>2023-11-21T02:25:24Z</cp:lastPrinted>
  <dcterms:created xsi:type="dcterms:W3CDTF">2022-06-08T02:34:24Z</dcterms:created>
  <dcterms:modified xsi:type="dcterms:W3CDTF">2023-11-21T02:26:22Z</dcterms:modified>
</cp:coreProperties>
</file>