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PSS(AS)\叮叮樂\upload to SWD website\"/>
    </mc:Choice>
  </mc:AlternateContent>
  <xr:revisionPtr revIDLastSave="0" documentId="13_ncr:1_{0F75AB09-F375-41B4-A2B2-1117D8B4E860}" xr6:coauthVersionLast="36" xr6:coauthVersionMax="36" xr10:uidLastSave="{00000000-0000-0000-0000-000000000000}"/>
  <bookViews>
    <workbookView xWindow="0" yWindow="0" windowWidth="13005" windowHeight="10140" xr2:uid="{00000000-000D-0000-FFFF-FFFF00000000}"/>
  </bookViews>
  <sheets>
    <sheet name="Chinese" sheetId="3" r:id="rId1"/>
    <sheet name="Cn Ind Sum" sheetId="4" r:id="rId2"/>
  </sheets>
  <definedNames>
    <definedName name="_xlnm.Print_Area" localSheetId="0">Chinese!$A$1:$V$53</definedName>
    <definedName name="_xlnm.Print_Area" localSheetId="1">'Cn Ind Sum'!$A$1:$H$125</definedName>
  </definedNames>
  <calcPr calcId="191029"/>
</workbook>
</file>

<file path=xl/calcChain.xml><?xml version="1.0" encoding="utf-8"?>
<calcChain xmlns="http://schemas.openxmlformats.org/spreadsheetml/2006/main">
  <c r="M6" i="3" l="1"/>
  <c r="N6" i="3"/>
  <c r="O6" i="3"/>
  <c r="P6" i="3"/>
  <c r="Q6" i="3"/>
  <c r="R6" i="3"/>
  <c r="S6" i="3"/>
  <c r="T6" i="3"/>
  <c r="M11" i="3"/>
  <c r="N11" i="3"/>
  <c r="O11" i="3"/>
  <c r="P11" i="3"/>
  <c r="Q11" i="3"/>
  <c r="Q10" i="3" s="1"/>
  <c r="R11" i="3"/>
  <c r="S11" i="3"/>
  <c r="T11" i="3"/>
  <c r="M12" i="3"/>
  <c r="N12" i="3"/>
  <c r="O12" i="3"/>
  <c r="P12" i="3"/>
  <c r="Q12" i="3"/>
  <c r="R12" i="3"/>
  <c r="S12" i="3"/>
  <c r="T12" i="3"/>
  <c r="M13" i="3"/>
  <c r="N13" i="3"/>
  <c r="O13" i="3"/>
  <c r="P13" i="3"/>
  <c r="Q13" i="3"/>
  <c r="R13" i="3"/>
  <c r="S13" i="3"/>
  <c r="T13" i="3"/>
  <c r="P14" i="3"/>
  <c r="P15" i="3"/>
  <c r="P16" i="3"/>
  <c r="P17" i="3"/>
  <c r="P18" i="3"/>
  <c r="P19" i="3"/>
  <c r="P20" i="3"/>
  <c r="P21" i="3"/>
  <c r="P22" i="3"/>
  <c r="P23" i="3"/>
  <c r="P24" i="3"/>
  <c r="P25" i="3"/>
  <c r="M27" i="3"/>
  <c r="N27" i="3"/>
  <c r="O27" i="3"/>
  <c r="P27" i="3"/>
  <c r="Q27" i="3"/>
  <c r="R27" i="3"/>
  <c r="S27" i="3"/>
  <c r="T27" i="3"/>
  <c r="M28" i="3"/>
  <c r="N28" i="3"/>
  <c r="O28" i="3"/>
  <c r="P28" i="3"/>
  <c r="Q28" i="3"/>
  <c r="R28" i="3"/>
  <c r="S28" i="3"/>
  <c r="T28" i="3"/>
  <c r="M29" i="3"/>
  <c r="N29" i="3"/>
  <c r="O29" i="3"/>
  <c r="P29" i="3"/>
  <c r="Q29" i="3"/>
  <c r="R29" i="3"/>
  <c r="S29" i="3"/>
  <c r="T29" i="3"/>
  <c r="M30" i="3"/>
  <c r="N30" i="3"/>
  <c r="O30" i="3"/>
  <c r="P30" i="3"/>
  <c r="Q30" i="3"/>
  <c r="R30" i="3"/>
  <c r="S30" i="3"/>
  <c r="T30" i="3"/>
  <c r="M36" i="3"/>
  <c r="N36" i="3"/>
  <c r="O36" i="3"/>
  <c r="P36" i="3"/>
  <c r="Q36" i="3"/>
  <c r="R36" i="3"/>
  <c r="S36" i="3"/>
  <c r="T36" i="3"/>
  <c r="M37" i="3"/>
  <c r="N37" i="3"/>
  <c r="O37" i="3"/>
  <c r="P37" i="3"/>
  <c r="Q37" i="3"/>
  <c r="R37" i="3"/>
  <c r="S37" i="3"/>
  <c r="T37" i="3"/>
  <c r="M38" i="3"/>
  <c r="N38" i="3"/>
  <c r="O38" i="3"/>
  <c r="P38" i="3"/>
  <c r="Q38" i="3"/>
  <c r="R38" i="3"/>
  <c r="S38" i="3"/>
  <c r="T38" i="3"/>
  <c r="P10" i="3" l="1"/>
  <c r="T9" i="3"/>
  <c r="M10" i="3"/>
  <c r="Q9" i="3"/>
  <c r="P9" i="3"/>
  <c r="O10" i="3"/>
  <c r="S9" i="3"/>
  <c r="N10" i="3"/>
  <c r="R9" i="3"/>
  <c r="S10" i="3"/>
  <c r="O9" i="3"/>
  <c r="R10" i="3"/>
  <c r="N9" i="3"/>
  <c r="M9" i="3"/>
  <c r="T10" i="3"/>
  <c r="F3" i="4"/>
  <c r="H2" i="4"/>
  <c r="H3" i="4"/>
  <c r="G3" i="4"/>
  <c r="G2" i="4"/>
  <c r="F2" i="4"/>
  <c r="E2" i="4"/>
  <c r="E3" i="4"/>
  <c r="B4" i="4" l="1"/>
  <c r="G25" i="4" l="1"/>
  <c r="D4" i="4"/>
  <c r="B3" i="4"/>
  <c r="B2" i="4"/>
  <c r="G29" i="4" l="1"/>
  <c r="V12" i="3" l="1"/>
  <c r="V11" i="3"/>
  <c r="U10" i="3" l="1"/>
  <c r="F30" i="4" s="1"/>
  <c r="H31" i="4" s="1"/>
  <c r="H23" i="4"/>
  <c r="V38" i="3"/>
  <c r="V37" i="3"/>
  <c r="V36" i="3"/>
  <c r="U36" i="3"/>
  <c r="U38" i="3"/>
  <c r="U37" i="3"/>
  <c r="G105" i="4" s="1"/>
  <c r="G106" i="4" l="1"/>
  <c r="V39" i="3"/>
  <c r="G104" i="4"/>
  <c r="U9" i="3"/>
  <c r="F26" i="4" s="1"/>
  <c r="H27" i="4" s="1"/>
  <c r="U39" i="3"/>
  <c r="G107" i="4" l="1"/>
</calcChain>
</file>

<file path=xl/sharedStrings.xml><?xml version="1.0" encoding="utf-8"?>
<sst xmlns="http://schemas.openxmlformats.org/spreadsheetml/2006/main" count="198" uniqueCount="170">
  <si>
    <t>A1</t>
    <phoneticPr fontId="1" type="noConversion"/>
  </si>
  <si>
    <t>A2</t>
    <phoneticPr fontId="1" type="noConversion"/>
  </si>
  <si>
    <t>A3</t>
  </si>
  <si>
    <t>A4</t>
  </si>
  <si>
    <t>A5</t>
  </si>
  <si>
    <t>B(ii)1</t>
    <phoneticPr fontId="1" type="noConversion"/>
  </si>
  <si>
    <t>B(ii)2</t>
    <phoneticPr fontId="1" type="noConversion"/>
  </si>
  <si>
    <t>B(ii)3</t>
  </si>
  <si>
    <t>B(ii)4</t>
  </si>
  <si>
    <t>B(ii)5</t>
  </si>
  <si>
    <t>B(ii)6</t>
  </si>
  <si>
    <t>B(ii)7</t>
  </si>
  <si>
    <t>B(ii)8</t>
  </si>
  <si>
    <t>B(ii)9</t>
  </si>
  <si>
    <t>B(ii)10</t>
  </si>
  <si>
    <t>B(ii)11</t>
  </si>
  <si>
    <t>C1</t>
    <phoneticPr fontId="1" type="noConversion"/>
  </si>
  <si>
    <t>C2</t>
    <phoneticPr fontId="1" type="noConversion"/>
  </si>
  <si>
    <t>C3</t>
  </si>
  <si>
    <t>C4</t>
  </si>
  <si>
    <t>C5</t>
  </si>
  <si>
    <t>C6</t>
  </si>
  <si>
    <t>C7</t>
  </si>
  <si>
    <t>C8</t>
  </si>
  <si>
    <t>C9</t>
  </si>
  <si>
    <t>C10</t>
  </si>
  <si>
    <t>B(ii)12</t>
  </si>
  <si>
    <t>0,1,2,3</t>
    <phoneticPr fontId="1" type="noConversion"/>
  </si>
  <si>
    <t xml:space="preserve">-3,-2,-1,0,1,2,3,na </t>
    <phoneticPr fontId="1" type="noConversion"/>
  </si>
  <si>
    <t>1,2,3,4,5,na</t>
    <phoneticPr fontId="1" type="noConversion"/>
  </si>
  <si>
    <t>-3,-2,-1,0,1,2,3</t>
    <phoneticPr fontId="1" type="noConversion"/>
  </si>
  <si>
    <t>1,2,3,4,5,6,7</t>
    <phoneticPr fontId="1" type="noConversion"/>
  </si>
  <si>
    <t>組別:</t>
  </si>
  <si>
    <t>日期:</t>
  </si>
  <si>
    <t>第一節</t>
  </si>
  <si>
    <t>第二節</t>
  </si>
  <si>
    <t>第三節</t>
  </si>
  <si>
    <t>第四節</t>
  </si>
  <si>
    <t>第五節</t>
  </si>
  <si>
    <t>第六節</t>
  </si>
  <si>
    <t>第七節</t>
  </si>
  <si>
    <t>第八節</t>
  </si>
  <si>
    <t>評分</t>
  </si>
  <si>
    <t>A) 程序掌握</t>
  </si>
  <si>
    <t>B(i) 情緒</t>
  </si>
  <si>
    <t>C) 社交</t>
  </si>
  <si>
    <t>B(ii) 情緒反應</t>
  </si>
  <si>
    <t>B(i)-早段</t>
  </si>
  <si>
    <t>B(i)-中段</t>
  </si>
  <si>
    <t>B(i)-尾段</t>
  </si>
  <si>
    <t>總分</t>
  </si>
  <si>
    <t>填寫人:</t>
  </si>
  <si>
    <t>D-早段</t>
  </si>
  <si>
    <t>早段</t>
  </si>
  <si>
    <t>D-中段</t>
  </si>
  <si>
    <t>中段</t>
  </si>
  <si>
    <t>中段 - 早段</t>
  </si>
  <si>
    <t>D-尾段</t>
  </si>
  <si>
    <t>尾段 - 中段</t>
  </si>
  <si>
    <t>尾段 - 早段</t>
  </si>
  <si>
    <t>尾段</t>
  </si>
  <si>
    <t>1-4合成分</t>
  </si>
  <si>
    <t>1-5合成分</t>
  </si>
  <si>
    <t>5-6合成分</t>
  </si>
  <si>
    <t>7-8合成分</t>
  </si>
  <si>
    <t>9-10合成分</t>
  </si>
  <si>
    <t>耐性</t>
  </si>
  <si>
    <t>自信心</t>
  </si>
  <si>
    <t>主動性</t>
  </si>
  <si>
    <t>洗牌</t>
  </si>
  <si>
    <t>自己成功按鈴奪牌</t>
  </si>
  <si>
    <t>抽中適用(相同)的牌</t>
  </si>
  <si>
    <t>自己贏出</t>
  </si>
  <si>
    <t>抽中「朋友牌」</t>
  </si>
  <si>
    <t>與其他玩家互動或傾談</t>
  </si>
  <si>
    <t>與導師互動或傾談</t>
  </si>
  <si>
    <t>被導師或其他玩家鼓勵</t>
  </si>
  <si>
    <t>被導師或其他玩家稱讚</t>
  </si>
  <si>
    <t>其他玩家成功按鈴奪牌</t>
  </si>
  <si>
    <t>其他玩家贏出</t>
  </si>
  <si>
    <t>玩家名稱:</t>
  </si>
  <si>
    <t>間接情緒 / 感官</t>
  </si>
  <si>
    <t>間接情緒</t>
  </si>
  <si>
    <t>分量表</t>
  </si>
  <si>
    <t>滿足感 / 感官</t>
  </si>
  <si>
    <t>滿足感</t>
  </si>
  <si>
    <t>感官 / 社交互動</t>
  </si>
  <si>
    <t>滿足感 / 社交互動</t>
  </si>
  <si>
    <t>社交互動</t>
  </si>
  <si>
    <t>社交互動 (其他玩家)</t>
  </si>
  <si>
    <t>社交互動 (導師)</t>
  </si>
  <si>
    <t>參與節數:</t>
  </si>
  <si>
    <t>至</t>
  </si>
  <si>
    <t>備註</t>
  </si>
  <si>
    <t>備註:</t>
  </si>
  <si>
    <t>請填寫紅色格（na = 不適用；空格 = 學員缺席 ）</t>
  </si>
  <si>
    <t>評分:</t>
  </si>
  <si>
    <t>A 部分</t>
  </si>
  <si>
    <t>B(i) 部分</t>
  </si>
  <si>
    <t>B(ii) 部分</t>
  </si>
  <si>
    <t>C 部分</t>
  </si>
  <si>
    <t>D 部分</t>
  </si>
  <si>
    <t>統計圖表</t>
  </si>
  <si>
    <t>A = 階段性總分</t>
  </si>
  <si>
    <t>Bii = 每項情緒反應的平均分</t>
  </si>
  <si>
    <t>D = 階段性的投入度 (每條線代表一節)</t>
  </si>
  <si>
    <t>Bi = 階段性的情緒變化 (每條線代表一節)</t>
  </si>
  <si>
    <t>情緒穩定</t>
  </si>
  <si>
    <t>情緒良好</t>
  </si>
  <si>
    <t>節中的</t>
  </si>
  <si>
    <t>正面情緒</t>
  </si>
  <si>
    <t xml:space="preserve">     - 虛線越斜代表玩家的學習速度越快。</t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</si>
  <si>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玩家在</t>
    </r>
    <r>
      <rPr>
        <sz val="12"/>
        <color theme="1"/>
        <rFont val="Centaur"/>
        <family val="1"/>
        <charset val="2"/>
      </rPr>
      <t>總共</t>
    </r>
  </si>
  <si>
    <t>D) 身心狀態與投入度</t>
  </si>
  <si>
    <t>D) 身心狀態</t>
  </si>
  <si>
    <t xml:space="preserve">     與投入度</t>
  </si>
  <si>
    <t xml:space="preserve">    身心狀態及投入度。</t>
  </si>
  <si>
    <t>階段總結／其他觀察及建議</t>
  </si>
  <si>
    <t xml:space="preserve">    也相對較小，所以有可能進步並不明顯。</t>
  </si>
  <si>
    <t>不同階段的學習進度</t>
  </si>
  <si>
    <t>每節期間的情緒變化</t>
  </si>
  <si>
    <t>不同階段的社交行為</t>
  </si>
  <si>
    <t>每節期間的身心狀態及投入度</t>
  </si>
  <si>
    <t>享受模式</t>
  </si>
  <si>
    <t>節情緒穩定。</t>
  </si>
  <si>
    <t>獲贈「朋友牌」</t>
  </si>
  <si>
    <t>最佳分數</t>
  </si>
  <si>
    <t>觀察重點</t>
  </si>
  <si>
    <t>C = 階段性的量表分數</t>
  </si>
  <si>
    <t xml:space="preserve">    通常，當狀態維持在這個水平內，玩家的</t>
  </si>
  <si>
    <t xml:space="preserve">    學習和互動也會達到最佳表現。  </t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</si>
  <si>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綠色範圍內的數據點代表玩家處於</t>
    </r>
    <r>
      <rPr>
        <b/>
        <sz val="12"/>
        <color theme="1"/>
        <rFont val="Centaur"/>
        <family val="1"/>
      </rPr>
      <t>最佳的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</si>
  <si>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綠色範圍以上的數據點代表玩家過分興奮／激動。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</si>
  <si>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綠色範圍以下的數據點代表玩家投入度過低。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</si>
  <si>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玩家在不同階段中, 處於最佳身心狀態及投入度</t>
    </r>
  </si>
  <si>
    <t xml:space="preserve">    的時間(%)如下：</t>
  </si>
  <si>
    <t>早段時間：</t>
  </si>
  <si>
    <t>中段時間：</t>
  </si>
  <si>
    <t>尾段時間：</t>
  </si>
  <si>
    <t>d</t>
  </si>
  <si>
    <t xml:space="preserve">  「社交互動」和「間接情緒」 *。</t>
  </si>
  <si>
    <t xml:space="preserve">   *情境類型跟據表面效度(face validity)分類。</t>
  </si>
  <si>
    <r>
      <rPr>
        <sz val="12"/>
        <color theme="1"/>
        <rFont val="Wingdings"/>
        <charset val="2"/>
      </rPr>
      <t>Ø</t>
    </r>
    <r>
      <rPr>
        <sz val="12"/>
        <color theme="1"/>
        <rFont val="Charter Roman"/>
      </rPr>
      <t>情境可分為4種類型, 包括「感官」,「滿足感」,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</si>
  <si>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 虛線代表玩家的學習進度。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</si>
  <si>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 如果玩家頭幾節分數已經很高，他的進步空間</t>
    </r>
  </si>
  <si>
    <t xml:space="preserve">   - 虛線向上代表玩家整體上進步了。</t>
  </si>
  <si>
    <t xml:space="preserve">   - 虛線向下代表玩家整體上退步了。</t>
  </si>
  <si>
    <t xml:space="preserve">   - 虛線越斜，代表玩家的學習進度越快。</t>
  </si>
  <si>
    <t xml:space="preserve">   *每條方程式裏的“ x”之前的數字代表虛線斜度。</t>
  </si>
  <si>
    <t>合作度</t>
  </si>
  <si>
    <t xml:space="preserve">    每個情境都與1-2種類型有關。</t>
  </si>
  <si>
    <t xml:space="preserve">     幫助的情況下玩遊戲。</t>
  </si>
  <si>
    <t xml:space="preserve">     - 虛線會隨著接近最高分 (15分) 而變得平坦(學習速度減慢)。</t>
  </si>
  <si>
    <r>
      <rPr>
        <sz val="11"/>
        <color theme="1"/>
        <rFont val="Wingdings"/>
        <charset val="2"/>
      </rPr>
      <t>Ø</t>
    </r>
    <r>
      <rPr>
        <sz val="11"/>
        <color theme="1"/>
        <rFont val="Centaur"/>
        <family val="1"/>
      </rPr>
      <t xml:space="preserve"> 綠色範圍內的數據點代表玩家表露出正面情緒。 </t>
    </r>
  </si>
  <si>
    <t>時間佔總節數的</t>
  </si>
  <si>
    <t xml:space="preserve">     在相應情境下表現出正面的情緒反應。</t>
  </si>
  <si>
    <t xml:space="preserve">    在相應情境下表現出負面的情緒反應。</t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</si>
  <si>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 每數據點的 "                  "  代表</t>
    </r>
    <r>
      <rPr>
        <sz val="12"/>
        <color theme="1"/>
        <rFont val="Centaur"/>
        <family val="1"/>
        <charset val="2"/>
      </rPr>
      <t>玩家有參與遊戲。</t>
    </r>
  </si>
  <si>
    <t>整體時間：</t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</si>
  <si>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長條形向中心 (0) 的右邊延伸代表玩家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</si>
  <si>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長條形向中心 (0) 的</t>
    </r>
    <r>
      <rPr>
        <b/>
        <sz val="12"/>
        <color theme="1"/>
        <rFont val="Centaur"/>
        <family val="1"/>
      </rPr>
      <t>左邊</t>
    </r>
    <r>
      <rPr>
        <sz val="12"/>
        <color theme="1"/>
        <rFont val="Centaur"/>
        <family val="1"/>
      </rPr>
      <t>延伸代表玩家</t>
    </r>
  </si>
  <si>
    <t xml:space="preserve">     長條形越長，代表玩家的情緒越正面。</t>
  </si>
  <si>
    <t xml:space="preserve">    長條形越長，代表玩家的情緒越負面。</t>
  </si>
  <si>
    <t xml:space="preserve">    長條形及連接線的顏色代表與情境相關的類型。</t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</si>
  <si>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虛線代表玩家的學習進度： </t>
    </r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</si>
  <si>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數據點旁邊的數字(n)代表玩家參與遊戲那一節的</t>
    </r>
    <r>
      <rPr>
        <sz val="12"/>
        <color theme="1"/>
        <rFont val="Centaur"/>
        <family val="1"/>
        <charset val="2"/>
      </rPr>
      <t>分數。</t>
    </r>
  </si>
  <si>
    <t>「叮叮樂」玩家個人表現總結</t>
    <phoneticPr fontId="1" type="noConversion"/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</si>
  <si>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</t>
    </r>
    <r>
      <rPr>
        <sz val="12"/>
        <color theme="1"/>
        <rFont val="細明體"/>
        <family val="3"/>
        <charset val="136"/>
      </rPr>
      <t>得分高於</t>
    </r>
    <r>
      <rPr>
        <sz val="12"/>
        <color theme="1"/>
        <rFont val="Centaur"/>
        <family val="1"/>
      </rPr>
      <t xml:space="preserve"> 14</t>
    </r>
    <r>
      <rPr>
        <sz val="12"/>
        <color theme="1"/>
        <rFont val="細明體"/>
        <family val="3"/>
        <charset val="136"/>
      </rPr>
      <t>分</t>
    </r>
    <r>
      <rPr>
        <sz val="12"/>
        <color theme="1"/>
        <rFont val="Centaur"/>
        <family val="1"/>
      </rPr>
      <t xml:space="preserve"> (</t>
    </r>
    <r>
      <rPr>
        <sz val="12"/>
        <color theme="1"/>
        <rFont val="細明體"/>
        <family val="3"/>
        <charset val="136"/>
      </rPr>
      <t>綠色範圍</t>
    </r>
    <r>
      <rPr>
        <sz val="12"/>
        <color theme="1"/>
        <rFont val="Centaur"/>
        <family val="1"/>
      </rPr>
      <t xml:space="preserve">) </t>
    </r>
    <r>
      <rPr>
        <sz val="12"/>
        <color theme="1"/>
        <rFont val="細明體"/>
        <family val="3"/>
        <charset val="136"/>
      </rPr>
      <t>代表玩家可以</t>
    </r>
    <r>
      <rPr>
        <b/>
        <sz val="12"/>
        <color theme="1"/>
        <rFont val="細明體"/>
        <family val="3"/>
        <charset val="136"/>
      </rPr>
      <t>獨立玩遊戲</t>
    </r>
    <r>
      <rPr>
        <sz val="12"/>
        <color theme="1"/>
        <rFont val="細明體"/>
        <family val="3"/>
        <charset val="136"/>
      </rPr>
      <t>。</t>
    </r>
    <phoneticPr fontId="1" type="noConversion"/>
  </si>
  <si>
    <r>
      <rPr>
        <sz val="12"/>
        <color theme="1"/>
        <rFont val="Wingdings"/>
        <charset val="2"/>
      </rPr>
      <t>Ø</t>
    </r>
    <r>
      <rPr>
        <sz val="12"/>
        <color theme="1"/>
        <rFont val="Centaur"/>
        <family val="1"/>
      </rPr>
      <t xml:space="preserve"> </t>
    </r>
    <r>
      <rPr>
        <sz val="12"/>
        <color theme="1"/>
        <rFont val="細明體"/>
        <family val="3"/>
        <charset val="136"/>
      </rPr>
      <t>得分高於</t>
    </r>
    <r>
      <rPr>
        <sz val="12"/>
        <color theme="1"/>
        <rFont val="Centaur"/>
        <family val="1"/>
      </rPr>
      <t xml:space="preserve"> 12</t>
    </r>
    <r>
      <rPr>
        <sz val="12"/>
        <color theme="1"/>
        <rFont val="細明體"/>
        <family val="3"/>
        <charset val="136"/>
      </rPr>
      <t>分</t>
    </r>
    <r>
      <rPr>
        <sz val="12"/>
        <color theme="1"/>
        <rFont val="Centaur"/>
        <family val="1"/>
      </rPr>
      <t xml:space="preserve"> (</t>
    </r>
    <r>
      <rPr>
        <sz val="12"/>
        <color theme="1"/>
        <rFont val="細明體"/>
        <family val="3"/>
        <charset val="136"/>
      </rPr>
      <t>黃色範圍</t>
    </r>
    <r>
      <rPr>
        <sz val="12"/>
        <color theme="1"/>
        <rFont val="Centaur"/>
        <family val="1"/>
      </rPr>
      <t xml:space="preserve">) </t>
    </r>
    <r>
      <rPr>
        <sz val="12"/>
        <color theme="1"/>
        <rFont val="細明體"/>
        <family val="3"/>
        <charset val="136"/>
      </rPr>
      <t>代表玩家可以在導師較少</t>
    </r>
    <phoneticPr fontId="1" type="noConversion"/>
  </si>
  <si>
    <t>節情緒顯得興奮／高漲。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</si>
</sst>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entaur"/>
      <family val="1"/>
    </font>
    <font>
      <b/>
      <sz val="12"/>
      <color theme="0"/>
      <name val="Centaur"/>
      <family val="1"/>
    </font>
    <font>
      <sz val="12"/>
      <color theme="1"/>
      <name val="Wingdings"/>
      <charset val="2"/>
    </font>
    <font>
      <sz val="11"/>
      <color theme="1"/>
      <name val="Wingdings"/>
      <charset val="2"/>
    </font>
    <font>
      <b/>
      <sz val="12"/>
      <color theme="1"/>
      <name val="Centaur"/>
      <family val="1"/>
    </font>
    <font>
      <sz val="12"/>
      <color theme="1"/>
      <name val="Centaur"/>
      <family val="1"/>
      <charset val="2"/>
    </font>
    <font>
      <sz val="12"/>
      <color rgb="FFFF0000"/>
      <name val="Centaur"/>
      <family val="1"/>
    </font>
    <font>
      <sz val="12"/>
      <color theme="1"/>
      <name val="新細明體"/>
      <family val="2"/>
      <charset val="136"/>
      <scheme val="minor"/>
    </font>
    <font>
      <sz val="12"/>
      <color theme="1"/>
      <name val="Charter Roman"/>
    </font>
    <font>
      <sz val="11"/>
      <color theme="1"/>
      <name val="Centaur"/>
      <family val="1"/>
      <charset val="2"/>
    </font>
    <font>
      <sz val="11"/>
      <color theme="1"/>
      <name val="Centaur"/>
      <family val="1"/>
    </font>
    <font>
      <b/>
      <sz val="12"/>
      <color theme="0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49" fontId="0" fillId="0" borderId="0" xfId="0" applyNumberFormat="1">
      <alignment vertical="center"/>
    </xf>
    <xf numFmtId="49" fontId="4" fillId="0" borderId="9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49" fontId="4" fillId="0" borderId="10" xfId="0" applyNumberFormat="1" applyFont="1" applyBorder="1" applyAlignment="1">
      <alignment vertical="top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8" xfId="0" applyFont="1" applyBorder="1" applyAlignment="1" applyProtection="1">
      <alignment vertical="top"/>
      <protection locked="0"/>
    </xf>
    <xf numFmtId="0" fontId="4" fillId="0" borderId="17" xfId="0" applyFont="1" applyBorder="1" applyAlignment="1" applyProtection="1">
      <alignment vertical="top"/>
      <protection locked="0"/>
    </xf>
    <xf numFmtId="0" fontId="4" fillId="0" borderId="19" xfId="0" applyFont="1" applyBorder="1" applyAlignment="1" applyProtection="1">
      <alignment vertical="top"/>
      <protection locked="0"/>
    </xf>
    <xf numFmtId="0" fontId="4" fillId="0" borderId="2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21" xfId="0" applyFont="1" applyBorder="1" applyAlignment="1" applyProtection="1">
      <alignment vertical="top"/>
      <protection locked="0"/>
    </xf>
    <xf numFmtId="0" fontId="4" fillId="0" borderId="22" xfId="0" applyFont="1" applyBorder="1" applyAlignment="1" applyProtection="1">
      <alignment vertical="top"/>
      <protection locked="0"/>
    </xf>
    <xf numFmtId="0" fontId="4" fillId="0" borderId="23" xfId="0" applyFont="1" applyBorder="1" applyAlignment="1" applyProtection="1">
      <alignment vertical="top"/>
      <protection locked="0"/>
    </xf>
    <xf numFmtId="0" fontId="4" fillId="0" borderId="24" xfId="0" applyFont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49" fontId="4" fillId="0" borderId="11" xfId="0" applyNumberFormat="1" applyFont="1" applyBorder="1" applyAlignment="1">
      <alignment vertical="top"/>
    </xf>
    <xf numFmtId="176" fontId="8" fillId="0" borderId="12" xfId="0" applyNumberFormat="1" applyFont="1" applyBorder="1" applyAlignment="1">
      <alignment horizontal="center" vertical="top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49" fontId="4" fillId="0" borderId="8" xfId="0" applyNumberFormat="1" applyFont="1" applyBorder="1" applyAlignment="1">
      <alignment horizontal="center" vertical="center"/>
    </xf>
    <xf numFmtId="49" fontId="0" fillId="0" borderId="27" xfId="0" applyNumberFormat="1" applyBorder="1">
      <alignment vertical="center"/>
    </xf>
    <xf numFmtId="176" fontId="8" fillId="0" borderId="13" xfId="0" applyNumberFormat="1" applyFont="1" applyBorder="1" applyAlignment="1">
      <alignment horizontal="center" vertical="top"/>
    </xf>
    <xf numFmtId="0" fontId="0" fillId="0" borderId="0" xfId="0" applyBorder="1">
      <alignment vertical="center"/>
    </xf>
    <xf numFmtId="49" fontId="4" fillId="0" borderId="25" xfId="0" applyNumberFormat="1" applyFont="1" applyBorder="1" applyAlignment="1">
      <alignment vertical="top"/>
    </xf>
    <xf numFmtId="49" fontId="0" fillId="0" borderId="10" xfId="0" applyNumberFormat="1" applyBorder="1">
      <alignment vertical="center"/>
    </xf>
    <xf numFmtId="49" fontId="4" fillId="0" borderId="26" xfId="0" applyNumberFormat="1" applyFont="1" applyBorder="1" applyAlignment="1">
      <alignment vertical="top"/>
    </xf>
    <xf numFmtId="49" fontId="0" fillId="0" borderId="0" xfId="0" applyNumberFormat="1" applyBorder="1">
      <alignment vertical="center"/>
    </xf>
    <xf numFmtId="0" fontId="4" fillId="0" borderId="12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vertical="center"/>
    </xf>
    <xf numFmtId="0" fontId="4" fillId="0" borderId="27" xfId="0" applyFont="1" applyBorder="1">
      <alignment vertical="center"/>
    </xf>
    <xf numFmtId="49" fontId="4" fillId="0" borderId="27" xfId="0" applyNumberFormat="1" applyFont="1" applyBorder="1" applyAlignment="1">
      <alignment vertical="top"/>
    </xf>
    <xf numFmtId="0" fontId="2" fillId="6" borderId="2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0" borderId="0" xfId="0" applyFont="1" applyProtection="1">
      <alignment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8" borderId="1" xfId="0" applyFont="1" applyFill="1" applyBorder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2" fillId="15" borderId="0" xfId="0" applyFont="1" applyFill="1" applyAlignment="1" applyProtection="1">
      <alignment horizontal="right" vertical="center"/>
    </xf>
    <xf numFmtId="0" fontId="2" fillId="0" borderId="1" xfId="0" applyFont="1" applyBorder="1" applyProtection="1">
      <alignment vertical="center"/>
    </xf>
    <xf numFmtId="0" fontId="2" fillId="14" borderId="1" xfId="0" applyFont="1" applyFill="1" applyBorder="1" applyProtection="1">
      <alignment vertical="center"/>
    </xf>
    <xf numFmtId="0" fontId="2" fillId="15" borderId="1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7" borderId="4" xfId="0" applyFont="1" applyFill="1" applyBorder="1" applyProtection="1">
      <alignment vertical="center"/>
    </xf>
    <xf numFmtId="0" fontId="2" fillId="0" borderId="5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Protection="1">
      <alignment vertical="center"/>
    </xf>
    <xf numFmtId="0" fontId="2" fillId="7" borderId="1" xfId="0" applyFont="1" applyFill="1" applyBorder="1" applyProtection="1">
      <alignment vertical="center"/>
    </xf>
    <xf numFmtId="0" fontId="2" fillId="7" borderId="2" xfId="0" applyFont="1" applyFill="1" applyBorder="1" applyProtection="1">
      <alignment vertical="center"/>
    </xf>
    <xf numFmtId="0" fontId="2" fillId="0" borderId="4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right" vertical="center"/>
    </xf>
    <xf numFmtId="0" fontId="2" fillId="15" borderId="1" xfId="0" applyFont="1" applyFill="1" applyBorder="1" applyProtection="1">
      <alignment vertical="center"/>
    </xf>
    <xf numFmtId="0" fontId="2" fillId="17" borderId="1" xfId="0" applyFont="1" applyFill="1" applyBorder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horizontal="right" vertical="top"/>
    </xf>
    <xf numFmtId="49" fontId="10" fillId="0" borderId="6" xfId="0" applyNumberFormat="1" applyFont="1" applyBorder="1" applyAlignment="1">
      <alignment vertical="top"/>
    </xf>
    <xf numFmtId="9" fontId="8" fillId="0" borderId="10" xfId="1" applyFont="1" applyBorder="1" applyAlignment="1">
      <alignment horizontal="center" vertical="top"/>
    </xf>
    <xf numFmtId="9" fontId="8" fillId="0" borderId="13" xfId="1" applyFont="1" applyBorder="1" applyAlignment="1">
      <alignment horizontal="center" vertical="top"/>
    </xf>
    <xf numFmtId="0" fontId="2" fillId="0" borderId="3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4" fillId="0" borderId="0" xfId="0" applyFont="1" applyBorder="1">
      <alignment vertical="center"/>
    </xf>
    <xf numFmtId="176" fontId="8" fillId="0" borderId="0" xfId="0" applyNumberFormat="1" applyFont="1" applyBorder="1" applyAlignment="1">
      <alignment horizontal="center" vertical="top"/>
    </xf>
    <xf numFmtId="49" fontId="0" fillId="0" borderId="0" xfId="0" applyNumberFormat="1" applyAlignment="1">
      <alignment horizontal="right" vertical="center"/>
    </xf>
    <xf numFmtId="176" fontId="8" fillId="0" borderId="0" xfId="0" applyNumberFormat="1" applyFont="1" applyBorder="1" applyAlignment="1">
      <alignment horizontal="right" vertical="top"/>
    </xf>
    <xf numFmtId="0" fontId="4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49" fontId="4" fillId="0" borderId="10" xfId="0" applyNumberFormat="1" applyFont="1" applyBorder="1" applyAlignment="1">
      <alignment horizontal="left" vertical="top"/>
    </xf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top"/>
    </xf>
    <xf numFmtId="49" fontId="0" fillId="0" borderId="0" xfId="0" applyNumberFormat="1" applyFont="1">
      <alignment vertical="center"/>
    </xf>
    <xf numFmtId="49" fontId="16" fillId="0" borderId="0" xfId="0" applyNumberFormat="1" applyFont="1" applyBorder="1" applyAlignment="1">
      <alignment horizontal="left" vertical="top"/>
    </xf>
    <xf numFmtId="0" fontId="2" fillId="0" borderId="1" xfId="0" applyFont="1" applyBorder="1" applyAlignment="1" applyProtection="1">
      <alignment horizontal="center" vertical="center"/>
    </xf>
    <xf numFmtId="0" fontId="2" fillId="17" borderId="1" xfId="0" applyFont="1" applyFill="1" applyBorder="1" applyAlignment="1" applyProtection="1">
      <alignment horizontal="center" vertical="center"/>
      <protection locked="0"/>
    </xf>
    <xf numFmtId="0" fontId="2" fillId="17" borderId="6" xfId="0" applyFont="1" applyFill="1" applyBorder="1" applyAlignment="1" applyProtection="1">
      <alignment horizontal="center" vertical="center"/>
      <protection locked="0"/>
    </xf>
    <xf numFmtId="0" fontId="2" fillId="17" borderId="0" xfId="0" applyFont="1" applyFill="1" applyBorder="1" applyAlignment="1" applyProtection="1">
      <alignment horizontal="center" vertical="center"/>
      <protection locked="0"/>
    </xf>
    <xf numFmtId="0" fontId="3" fillId="16" borderId="11" xfId="0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4" fillId="0" borderId="28" xfId="0" applyFont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10" borderId="14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49" fontId="4" fillId="10" borderId="14" xfId="0" applyNumberFormat="1" applyFont="1" applyFill="1" applyBorder="1" applyAlignment="1">
      <alignment horizontal="center" vertical="center"/>
    </xf>
    <xf numFmtId="49" fontId="4" fillId="10" borderId="15" xfId="0" applyNumberFormat="1" applyFont="1" applyFill="1" applyBorder="1" applyAlignment="1">
      <alignment horizontal="center" vertical="center"/>
    </xf>
    <xf numFmtId="49" fontId="4" fillId="10" borderId="16" xfId="0" applyNumberFormat="1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49" fontId="4" fillId="9" borderId="14" xfId="0" applyNumberFormat="1" applyFont="1" applyFill="1" applyBorder="1" applyAlignment="1">
      <alignment horizontal="center" vertical="center"/>
    </xf>
    <xf numFmtId="49" fontId="4" fillId="9" borderId="15" xfId="0" applyNumberFormat="1" applyFont="1" applyFill="1" applyBorder="1" applyAlignment="1">
      <alignment horizontal="center" vertical="center"/>
    </xf>
    <xf numFmtId="49" fontId="4" fillId="9" borderId="16" xfId="0" applyNumberFormat="1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49" fontId="4" fillId="11" borderId="14" xfId="0" applyNumberFormat="1" applyFont="1" applyFill="1" applyBorder="1" applyAlignment="1">
      <alignment horizontal="center" vertical="center"/>
    </xf>
    <xf numFmtId="49" fontId="4" fillId="11" borderId="15" xfId="0" applyNumberFormat="1" applyFont="1" applyFill="1" applyBorder="1" applyAlignment="1">
      <alignment horizontal="center" vertical="center"/>
    </xf>
    <xf numFmtId="49" fontId="4" fillId="11" borderId="16" xfId="0" applyNumberFormat="1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49" fontId="4" fillId="12" borderId="14" xfId="0" applyNumberFormat="1" applyFont="1" applyFill="1" applyBorder="1" applyAlignment="1">
      <alignment horizontal="center" vertical="center"/>
    </xf>
    <xf numFmtId="49" fontId="4" fillId="12" borderId="15" xfId="0" applyNumberFormat="1" applyFont="1" applyFill="1" applyBorder="1" applyAlignment="1">
      <alignment horizontal="center" vertical="center"/>
    </xf>
    <xf numFmtId="49" fontId="4" fillId="12" borderId="16" xfId="0" applyNumberFormat="1" applyFont="1" applyFill="1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FFCCFF"/>
      <color rgb="FFFFCC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5875">
                <a:prstDash val="dash"/>
              </a:ln>
            </c:spPr>
            <c:trendlineType val="log"/>
            <c:dispRSqr val="0"/>
            <c:dispEq val="0"/>
          </c:trendline>
          <c:val>
            <c:numRef>
              <c:f>Chinese!$M$6:$T$6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D-C140-84C1-DDC61338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1021888"/>
        <c:axId val="-1241023520"/>
      </c:lineChart>
      <c:catAx>
        <c:axId val="-124102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-1241023520"/>
        <c:crosses val="autoZero"/>
        <c:auto val="1"/>
        <c:lblAlgn val="ctr"/>
        <c:lblOffset val="100"/>
        <c:noMultiLvlLbl val="0"/>
      </c:catAx>
      <c:valAx>
        <c:axId val="-1241023520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1021888"/>
        <c:crosses val="autoZero"/>
        <c:crossBetween val="between"/>
        <c:majorUnit val="3"/>
      </c:valAx>
    </c:plotArea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Chinese!$B$3</c:f>
              <c:strCache>
                <c:ptCount val="1"/>
                <c:pt idx="0">
                  <c:v>第一節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Chinese!$B$11:$B$13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2-A345-A370-C747F8895704}"/>
            </c:ext>
          </c:extLst>
        </c:ser>
        <c:ser>
          <c:idx val="1"/>
          <c:order val="1"/>
          <c:tx>
            <c:strRef>
              <c:f>Chinese!$C$3</c:f>
              <c:strCache>
                <c:ptCount val="1"/>
                <c:pt idx="0">
                  <c:v>第二節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Chinese!$C$11:$C$13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2-A345-A370-C747F8895704}"/>
            </c:ext>
          </c:extLst>
        </c:ser>
        <c:ser>
          <c:idx val="2"/>
          <c:order val="2"/>
          <c:tx>
            <c:strRef>
              <c:f>Chinese!$D$3</c:f>
              <c:strCache>
                <c:ptCount val="1"/>
                <c:pt idx="0">
                  <c:v>第三節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Chinese!$D$11:$D$13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12-A345-A370-C747F8895704}"/>
            </c:ext>
          </c:extLst>
        </c:ser>
        <c:ser>
          <c:idx val="3"/>
          <c:order val="3"/>
          <c:tx>
            <c:strRef>
              <c:f>Chinese!$E$3</c:f>
              <c:strCache>
                <c:ptCount val="1"/>
                <c:pt idx="0">
                  <c:v>第四節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Chinese!$E$11:$E$13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2-A345-A370-C747F8895704}"/>
            </c:ext>
          </c:extLst>
        </c:ser>
        <c:ser>
          <c:idx val="4"/>
          <c:order val="4"/>
          <c:tx>
            <c:strRef>
              <c:f>Chinese!$F$3</c:f>
              <c:strCache>
                <c:ptCount val="1"/>
                <c:pt idx="0">
                  <c:v>第五節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Chinese!$F$11:$F$13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12-A345-A370-C747F8895704}"/>
            </c:ext>
          </c:extLst>
        </c:ser>
        <c:ser>
          <c:idx val="5"/>
          <c:order val="5"/>
          <c:tx>
            <c:strRef>
              <c:f>Chinese!$G$3</c:f>
              <c:strCache>
                <c:ptCount val="1"/>
                <c:pt idx="0">
                  <c:v>第六節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Chinese!$G$11:$G$13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12-A345-A370-C747F8895704}"/>
            </c:ext>
          </c:extLst>
        </c:ser>
        <c:ser>
          <c:idx val="6"/>
          <c:order val="6"/>
          <c:tx>
            <c:strRef>
              <c:f>Chinese!$H$3</c:f>
              <c:strCache>
                <c:ptCount val="1"/>
                <c:pt idx="0">
                  <c:v>第七節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Chinese!$H$11:$H$13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12-A345-A370-C747F8895704}"/>
            </c:ext>
          </c:extLst>
        </c:ser>
        <c:ser>
          <c:idx val="7"/>
          <c:order val="7"/>
          <c:tx>
            <c:strRef>
              <c:f>Chinese!$I$3</c:f>
              <c:strCache>
                <c:ptCount val="1"/>
                <c:pt idx="0">
                  <c:v>第八節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Chinese!$I$11:$I$13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12-A345-A370-C747F889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1021344"/>
        <c:axId val="-1241035488"/>
      </c:lineChart>
      <c:catAx>
        <c:axId val="-12410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41035488"/>
        <c:crosses val="autoZero"/>
        <c:auto val="1"/>
        <c:lblAlgn val="ctr"/>
        <c:lblOffset val="100"/>
        <c:noMultiLvlLbl val="0"/>
      </c:catAx>
      <c:valAx>
        <c:axId val="-1241035488"/>
        <c:scaling>
          <c:orientation val="minMax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102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016339506857416E-2"/>
          <c:y val="0.11075001566448756"/>
          <c:w val="0.62065746183135562"/>
          <c:h val="0.8406204529473603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Chinese!$N$14:$N$25</c:f>
              <c:strCache>
                <c:ptCount val="12"/>
                <c:pt idx="0">
                  <c:v>洗牌</c:v>
                </c:pt>
                <c:pt idx="1">
                  <c:v>自己成功按鈴奪牌</c:v>
                </c:pt>
                <c:pt idx="2">
                  <c:v>抽中適用(相同)的牌</c:v>
                </c:pt>
                <c:pt idx="3">
                  <c:v>自己贏出</c:v>
                </c:pt>
                <c:pt idx="4">
                  <c:v>抽中「朋友牌」</c:v>
                </c:pt>
                <c:pt idx="5">
                  <c:v>獲贈「朋友牌」</c:v>
                </c:pt>
                <c:pt idx="6">
                  <c:v>被導師或其他玩家稱讚</c:v>
                </c:pt>
                <c:pt idx="7">
                  <c:v>與其他玩家互動或傾談</c:v>
                </c:pt>
                <c:pt idx="8">
                  <c:v>與導師互動或傾談</c:v>
                </c:pt>
                <c:pt idx="9">
                  <c:v>被導師或其他玩家鼓勵</c:v>
                </c:pt>
                <c:pt idx="10">
                  <c:v>其他玩家成功按鈴奪牌</c:v>
                </c:pt>
                <c:pt idx="11">
                  <c:v>其他玩家贏出</c:v>
                </c:pt>
              </c:strCache>
            </c:strRef>
          </c:cat>
          <c:val>
            <c:numRef>
              <c:f>Chinese!$O$14:$O$25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051-1B48-89A2-8204FA5D8FB9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3"/>
                  </a:gs>
                  <a:gs pos="100000">
                    <a:schemeClr val="accent2"/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2-0051-1B48-89A2-8204FA5D8FB9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1"/>
                  </a:gs>
                  <a:gs pos="100000">
                    <a:schemeClr val="accent3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0051-1B48-89A2-8204FA5D8FB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6-0051-1B48-89A2-8204FA5D8FB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8-0051-1B48-89A2-8204FA5D8FB9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A-0051-1B48-89A2-8204FA5D8FB9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C-0051-1B48-89A2-8204FA5D8FB9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chemeClr val="accent2"/>
                  </a:gs>
                  <a:gs pos="100000">
                    <a:schemeClr val="accent1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E-0051-1B48-89A2-8204FA5D8FB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0-0051-1B48-89A2-8204FA5D8FB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2-0051-1B48-89A2-8204FA5D8FB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4-0051-1B48-89A2-8204FA5D8FB9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6"/>
                  </a:gs>
                  <a:gs pos="100000">
                    <a:schemeClr val="accent3"/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6-0051-1B48-89A2-8204FA5D8FB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8-0051-1B48-89A2-8204FA5D8FB9}"/>
              </c:ext>
            </c:extLst>
          </c:dPt>
          <c:cat>
            <c:strRef>
              <c:f>Chinese!$N$14:$N$25</c:f>
              <c:strCache>
                <c:ptCount val="12"/>
                <c:pt idx="0">
                  <c:v>洗牌</c:v>
                </c:pt>
                <c:pt idx="1">
                  <c:v>自己成功按鈴奪牌</c:v>
                </c:pt>
                <c:pt idx="2">
                  <c:v>抽中適用(相同)的牌</c:v>
                </c:pt>
                <c:pt idx="3">
                  <c:v>自己贏出</c:v>
                </c:pt>
                <c:pt idx="4">
                  <c:v>抽中「朋友牌」</c:v>
                </c:pt>
                <c:pt idx="5">
                  <c:v>獲贈「朋友牌」</c:v>
                </c:pt>
                <c:pt idx="6">
                  <c:v>被導師或其他玩家稱讚</c:v>
                </c:pt>
                <c:pt idx="7">
                  <c:v>與其他玩家互動或傾談</c:v>
                </c:pt>
                <c:pt idx="8">
                  <c:v>與導師互動或傾談</c:v>
                </c:pt>
                <c:pt idx="9">
                  <c:v>被導師或其他玩家鼓勵</c:v>
                </c:pt>
                <c:pt idx="10">
                  <c:v>其他玩家成功按鈴奪牌</c:v>
                </c:pt>
                <c:pt idx="11">
                  <c:v>其他玩家贏出</c:v>
                </c:pt>
              </c:strCache>
            </c:strRef>
          </c:cat>
          <c:val>
            <c:numRef>
              <c:f>Chinese!$P$14:$P$25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051-1B48-89A2-8204FA5D8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50"/>
        <c:axId val="-1241031680"/>
        <c:axId val="-1241029504"/>
      </c:barChart>
      <c:catAx>
        <c:axId val="-1241031680"/>
        <c:scaling>
          <c:orientation val="maxMin"/>
        </c:scaling>
        <c:delete val="1"/>
        <c:axPos val="l"/>
        <c:numFmt formatCode="General" sourceLinked="0"/>
        <c:majorTickMark val="none"/>
        <c:minorTickMark val="none"/>
        <c:tickLblPos val="nextTo"/>
        <c:crossAx val="-1241029504"/>
        <c:crosses val="autoZero"/>
        <c:auto val="1"/>
        <c:lblAlgn val="ctr"/>
        <c:lblOffset val="100"/>
        <c:tickLblSkip val="1"/>
        <c:noMultiLvlLbl val="0"/>
      </c:catAx>
      <c:valAx>
        <c:axId val="-1241029504"/>
        <c:scaling>
          <c:orientation val="minMax"/>
          <c:max val="3"/>
          <c:min val="-3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1100"/>
            </a:pPr>
            <a:endParaRPr lang="zh-HK"/>
          </a:p>
        </c:txPr>
        <c:crossAx val="-124103168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0.12250529575620707"/>
          <c:w val="0.85468592631446627"/>
          <c:h val="0.76151470798382681"/>
        </c:manualLayout>
      </c:layout>
      <c:lineChart>
        <c:grouping val="standard"/>
        <c:varyColors val="0"/>
        <c:ser>
          <c:idx val="0"/>
          <c:order val="0"/>
          <c:tx>
            <c:strRef>
              <c:f>Chinese!$L$27</c:f>
              <c:strCache>
                <c:ptCount val="1"/>
                <c:pt idx="0">
                  <c:v>合作度</c:v>
                </c:pt>
              </c:strCache>
            </c:strRef>
          </c:tx>
          <c:trendline>
            <c:spPr>
              <a:ln>
                <a:solidFill>
                  <a:schemeClr val="accent1">
                    <a:lumMod val="75000"/>
                  </a:schemeClr>
                </a:solidFill>
                <a:prstDash val="dash"/>
              </a:ln>
            </c:spPr>
            <c:trendlineType val="linear"/>
            <c:dispRSqr val="0"/>
            <c:dispEq val="1"/>
            <c:trendlineLbl>
              <c:layout>
                <c:manualLayout>
                  <c:x val="-0.53834900302521482"/>
                  <c:y val="-1.3072483016370691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>
                      <a:solidFill>
                        <a:schemeClr val="tx2"/>
                      </a:solidFill>
                    </a:defRPr>
                  </a:pPr>
                  <a:endParaRPr lang="zh-HK"/>
                </a:p>
              </c:txPr>
            </c:trendlineLbl>
          </c:trendline>
          <c:val>
            <c:numRef>
              <c:f>Chinese!$M$27:$T$27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23-B54B-8D3D-F8776720AE1F}"/>
            </c:ext>
          </c:extLst>
        </c:ser>
        <c:ser>
          <c:idx val="1"/>
          <c:order val="1"/>
          <c:tx>
            <c:strRef>
              <c:f>Chinese!$L$28</c:f>
              <c:strCache>
                <c:ptCount val="1"/>
                <c:pt idx="0">
                  <c:v>耐性</c:v>
                </c:pt>
              </c:strCache>
            </c:strRef>
          </c:tx>
          <c:trendline>
            <c:spPr>
              <a:ln>
                <a:solidFill>
                  <a:schemeClr val="accent2">
                    <a:lumMod val="75000"/>
                  </a:schemeClr>
                </a:solidFill>
                <a:prstDash val="dash"/>
              </a:ln>
            </c:spPr>
            <c:trendlineType val="linear"/>
            <c:dispRSqr val="0"/>
            <c:dispEq val="1"/>
            <c:trendlineLbl>
              <c:layout>
                <c:manualLayout>
                  <c:x val="4.8721286946829555E-2"/>
                  <c:y val="0.1565952088529716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>
                      <a:solidFill>
                        <a:schemeClr val="accent2"/>
                      </a:solidFill>
                    </a:defRPr>
                  </a:pPr>
                  <a:endParaRPr lang="zh-HK"/>
                </a:p>
              </c:txPr>
            </c:trendlineLbl>
          </c:trendline>
          <c:val>
            <c:numRef>
              <c:f>Chinese!$M$28:$T$28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23-B54B-8D3D-F8776720A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41030592"/>
        <c:axId val="-1241025152"/>
      </c:lineChart>
      <c:catAx>
        <c:axId val="-124103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-1241025152"/>
        <c:crosses val="autoZero"/>
        <c:auto val="1"/>
        <c:lblAlgn val="ctr"/>
        <c:lblOffset val="100"/>
        <c:noMultiLvlLbl val="0"/>
      </c:catAx>
      <c:valAx>
        <c:axId val="-1241025152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41030592"/>
        <c:crosses val="autoZero"/>
        <c:crossBetween val="between"/>
        <c:majorUnit val="1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2.8569706322478912E-2"/>
          <c:y val="1.1821042581718458E-2"/>
          <c:w val="0.94763756202048754"/>
          <c:h val="7.0212160979877508E-2"/>
        </c:manualLayout>
      </c:layout>
      <c:overlay val="0"/>
      <c:txPr>
        <a:bodyPr/>
        <a:lstStyle/>
        <a:p>
          <a:pPr>
            <a:defRPr b="1"/>
          </a:pPr>
          <a:endParaRPr lang="zh-HK"/>
        </a:p>
      </c:txPr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91830986019802E-2"/>
          <c:y val="0.12258796854231724"/>
          <c:w val="0.90245084306461021"/>
          <c:h val="0.76143218819739611"/>
        </c:manualLayout>
      </c:layout>
      <c:lineChart>
        <c:grouping val="standard"/>
        <c:varyColors val="0"/>
        <c:ser>
          <c:idx val="0"/>
          <c:order val="0"/>
          <c:tx>
            <c:strRef>
              <c:f>Chinese!$L$29</c:f>
              <c:strCache>
                <c:ptCount val="1"/>
                <c:pt idx="0">
                  <c:v>主動性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triangle"/>
            <c:size val="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trendline>
            <c:spPr>
              <a:ln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  <c:trendlineType val="linear"/>
            <c:dispRSqr val="0"/>
            <c:dispEq val="1"/>
            <c:trendlineLbl>
              <c:layout>
                <c:manualLayout>
                  <c:x val="-0.56306929368216618"/>
                  <c:y val="-3.7377032459763371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zh-HK"/>
                </a:p>
              </c:txPr>
            </c:trendlineLbl>
          </c:trendline>
          <c:val>
            <c:numRef>
              <c:f>Chinese!$M$29:$T$29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0-B64F-A9D4-022F7CA96D8B}"/>
            </c:ext>
          </c:extLst>
        </c:ser>
        <c:ser>
          <c:idx val="1"/>
          <c:order val="1"/>
          <c:tx>
            <c:strRef>
              <c:f>Chinese!$L$30</c:f>
              <c:strCache>
                <c:ptCount val="1"/>
                <c:pt idx="0">
                  <c:v>自信心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trendline>
            <c:spPr>
              <a:ln>
                <a:solidFill>
                  <a:schemeClr val="accent3">
                    <a:lumMod val="50000"/>
                  </a:schemeClr>
                </a:solidFill>
                <a:prstDash val="dash"/>
              </a:ln>
            </c:spPr>
            <c:trendlineType val="linear"/>
            <c:dispRSqr val="0"/>
            <c:dispEq val="1"/>
            <c:trendlineLbl>
              <c:layout>
                <c:manualLayout>
                  <c:x val="4.0894516963944458E-2"/>
                  <c:y val="0.2393016520969804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zh-HK"/>
                </a:p>
              </c:txPr>
            </c:trendlineLbl>
          </c:trendline>
          <c:val>
            <c:numRef>
              <c:f>Chinese!$M$30:$T$30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10-B64F-A9D4-022F7CA96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4298784"/>
        <c:axId val="-1224310208"/>
      </c:lineChart>
      <c:catAx>
        <c:axId val="-122429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-1224310208"/>
        <c:crosses val="autoZero"/>
        <c:auto val="1"/>
        <c:lblAlgn val="ctr"/>
        <c:lblOffset val="100"/>
        <c:noMultiLvlLbl val="0"/>
      </c:catAx>
      <c:valAx>
        <c:axId val="-1224310208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4298784"/>
        <c:crosses val="autoZero"/>
        <c:crossBetween val="between"/>
        <c:majorUnit val="1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9623875274181375E-2"/>
          <c:y val="4.2457713619130956E-3"/>
          <c:w val="0.93282787360931729"/>
          <c:h val="9.7989938757655298E-2"/>
        </c:manualLayout>
      </c:layout>
      <c:overlay val="0"/>
      <c:txPr>
        <a:bodyPr/>
        <a:lstStyle/>
        <a:p>
          <a:pPr>
            <a:defRPr b="1"/>
          </a:pPr>
          <a:endParaRPr lang="zh-HK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Chinese!$B$3</c:f>
              <c:strCache>
                <c:ptCount val="1"/>
                <c:pt idx="0">
                  <c:v>第一節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Chinese!$B$36:$B$38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5-FD49-B541-8325183DC491}"/>
            </c:ext>
          </c:extLst>
        </c:ser>
        <c:ser>
          <c:idx val="1"/>
          <c:order val="1"/>
          <c:tx>
            <c:strRef>
              <c:f>Chinese!$C$3</c:f>
              <c:strCache>
                <c:ptCount val="1"/>
                <c:pt idx="0">
                  <c:v>第二節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Chinese!$C$36:$C$38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5-FD49-B541-8325183DC491}"/>
            </c:ext>
          </c:extLst>
        </c:ser>
        <c:ser>
          <c:idx val="2"/>
          <c:order val="2"/>
          <c:tx>
            <c:strRef>
              <c:f>Chinese!$D$3</c:f>
              <c:strCache>
                <c:ptCount val="1"/>
                <c:pt idx="0">
                  <c:v>第三節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Chinese!$D$36:$D$38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B5-FD49-B541-8325183DC491}"/>
            </c:ext>
          </c:extLst>
        </c:ser>
        <c:ser>
          <c:idx val="3"/>
          <c:order val="3"/>
          <c:tx>
            <c:strRef>
              <c:f>Chinese!$E$3</c:f>
              <c:strCache>
                <c:ptCount val="1"/>
                <c:pt idx="0">
                  <c:v>第四節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Chinese!$E$36:$E$38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B5-FD49-B541-8325183DC491}"/>
            </c:ext>
          </c:extLst>
        </c:ser>
        <c:ser>
          <c:idx val="4"/>
          <c:order val="4"/>
          <c:tx>
            <c:strRef>
              <c:f>Chinese!$F$3</c:f>
              <c:strCache>
                <c:ptCount val="1"/>
                <c:pt idx="0">
                  <c:v>第五節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Chinese!$F$36:$F$38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B5-FD49-B541-8325183DC491}"/>
            </c:ext>
          </c:extLst>
        </c:ser>
        <c:ser>
          <c:idx val="5"/>
          <c:order val="5"/>
          <c:tx>
            <c:strRef>
              <c:f>Chinese!$G$3</c:f>
              <c:strCache>
                <c:ptCount val="1"/>
                <c:pt idx="0">
                  <c:v>第六節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Chinese!$G$36:$G$38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B5-FD49-B541-8325183DC491}"/>
            </c:ext>
          </c:extLst>
        </c:ser>
        <c:ser>
          <c:idx val="6"/>
          <c:order val="6"/>
          <c:tx>
            <c:strRef>
              <c:f>Chinese!$H$3</c:f>
              <c:strCache>
                <c:ptCount val="1"/>
                <c:pt idx="0">
                  <c:v>第七節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Chinese!$H$36:$H$38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B5-FD49-B541-8325183DC491}"/>
            </c:ext>
          </c:extLst>
        </c:ser>
        <c:ser>
          <c:idx val="7"/>
          <c:order val="7"/>
          <c:tx>
            <c:strRef>
              <c:f>Chinese!$I$3</c:f>
              <c:strCache>
                <c:ptCount val="1"/>
                <c:pt idx="0">
                  <c:v>第八節</c:v>
                </c:pt>
              </c:strCache>
            </c:strRef>
          </c:tx>
          <c:cat>
            <c:strRef>
              <c:f>Chinese!$L$36:$L$38</c:f>
              <c:strCache>
                <c:ptCount val="3"/>
                <c:pt idx="0">
                  <c:v>早段</c:v>
                </c:pt>
                <c:pt idx="1">
                  <c:v>中段</c:v>
                </c:pt>
                <c:pt idx="2">
                  <c:v>尾段</c:v>
                </c:pt>
              </c:strCache>
            </c:strRef>
          </c:cat>
          <c:val>
            <c:numRef>
              <c:f>Chinese!$I$36:$I$38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B5-FD49-B541-8325183D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4309664"/>
        <c:axId val="-1246055776"/>
      </c:lineChart>
      <c:catAx>
        <c:axId val="-122430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46055776"/>
        <c:crosses val="autoZero"/>
        <c:auto val="1"/>
        <c:lblAlgn val="ctr"/>
        <c:lblOffset val="100"/>
        <c:noMultiLvlLbl val="0"/>
      </c:catAx>
      <c:valAx>
        <c:axId val="-1246055776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224309664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205408</xdr:rowOff>
    </xdr:from>
    <xdr:to>
      <xdr:col>5</xdr:col>
      <xdr:colOff>0</xdr:colOff>
      <xdr:row>19</xdr:row>
      <xdr:rowOff>198120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31B0467-B045-184B-98BF-278458590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333684</xdr:colOff>
      <xdr:row>7</xdr:row>
      <xdr:rowOff>89214</xdr:rowOff>
    </xdr:from>
    <xdr:to>
      <xdr:col>4</xdr:col>
      <xdr:colOff>949770</xdr:colOff>
      <xdr:row>8</xdr:row>
      <xdr:rowOff>107462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7D8A3CC9-DF69-E444-8A66-921BC5DCB9BD}"/>
            </a:ext>
          </a:extLst>
        </xdr:cNvPr>
        <xdr:cNvSpPr/>
      </xdr:nvSpPr>
      <xdr:spPr>
        <a:xfrm>
          <a:off x="333684" y="1511614"/>
          <a:ext cx="5442086" cy="221448"/>
        </a:xfrm>
        <a:prstGeom prst="rect">
          <a:avLst/>
        </a:prstGeom>
        <a:solidFill>
          <a:srgbClr val="00B050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331412</xdr:colOff>
      <xdr:row>7</xdr:row>
      <xdr:rowOff>228286</xdr:rowOff>
    </xdr:from>
    <xdr:to>
      <xdr:col>4</xdr:col>
      <xdr:colOff>947498</xdr:colOff>
      <xdr:row>7</xdr:row>
      <xdr:rowOff>501748</xdr:rowOff>
    </xdr:to>
    <xdr:sp macro="" textlink="">
      <xdr:nvSpPr>
        <xdr:cNvPr id="4" name="矩形 4">
          <a:extLst>
            <a:ext uri="{FF2B5EF4-FFF2-40B4-BE49-F238E27FC236}">
              <a16:creationId xmlns:a16="http://schemas.microsoft.com/office/drawing/2014/main" id="{BA1BBFD3-367E-0845-8ECF-F8331D78D99E}"/>
            </a:ext>
          </a:extLst>
        </xdr:cNvPr>
        <xdr:cNvSpPr/>
      </xdr:nvSpPr>
      <xdr:spPr>
        <a:xfrm>
          <a:off x="331412" y="1625286"/>
          <a:ext cx="5442086" cy="0"/>
        </a:xfrm>
        <a:prstGeom prst="rect">
          <a:avLst/>
        </a:prstGeom>
        <a:solidFill>
          <a:schemeClr val="accent3">
            <a:lumMod val="60000"/>
            <a:lumOff val="40000"/>
            <a:alpha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333684</xdr:colOff>
      <xdr:row>8</xdr:row>
      <xdr:rowOff>105703</xdr:rowOff>
    </xdr:from>
    <xdr:to>
      <xdr:col>4</xdr:col>
      <xdr:colOff>949770</xdr:colOff>
      <xdr:row>9</xdr:row>
      <xdr:rowOff>123951</xdr:rowOff>
    </xdr:to>
    <xdr:sp macro="" textlink="">
      <xdr:nvSpPr>
        <xdr:cNvPr id="5" name="矩形 5">
          <a:extLst>
            <a:ext uri="{FF2B5EF4-FFF2-40B4-BE49-F238E27FC236}">
              <a16:creationId xmlns:a16="http://schemas.microsoft.com/office/drawing/2014/main" id="{DC50B80C-CFA0-5143-BFC1-E11885DAD2C1}"/>
            </a:ext>
          </a:extLst>
        </xdr:cNvPr>
        <xdr:cNvSpPr/>
      </xdr:nvSpPr>
      <xdr:spPr>
        <a:xfrm>
          <a:off x="333684" y="1731303"/>
          <a:ext cx="5442086" cy="221448"/>
        </a:xfrm>
        <a:prstGeom prst="rect">
          <a:avLst/>
        </a:prstGeom>
        <a:solidFill>
          <a:schemeClr val="accent3">
            <a:lumMod val="60000"/>
            <a:lumOff val="40000"/>
            <a:alpha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0</xdr:colOff>
      <xdr:row>20</xdr:row>
      <xdr:rowOff>204951</xdr:rowOff>
    </xdr:from>
    <xdr:to>
      <xdr:col>5</xdr:col>
      <xdr:colOff>0</xdr:colOff>
      <xdr:row>35</xdr:row>
      <xdr:rowOff>0</xdr:rowOff>
    </xdr:to>
    <xdr:graphicFrame macro="">
      <xdr:nvGraphicFramePr>
        <xdr:cNvPr id="6" name="圖表 7">
          <a:extLst>
            <a:ext uri="{FF2B5EF4-FFF2-40B4-BE49-F238E27FC236}">
              <a16:creationId xmlns:a16="http://schemas.microsoft.com/office/drawing/2014/main" id="{788742BB-15B6-B74D-B700-E92A5A95D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21</xdr:row>
      <xdr:rowOff>141889</xdr:rowOff>
    </xdr:from>
    <xdr:to>
      <xdr:col>4</xdr:col>
      <xdr:colOff>358140</xdr:colOff>
      <xdr:row>26</xdr:row>
      <xdr:rowOff>7620</xdr:rowOff>
    </xdr:to>
    <xdr:sp macro="" textlink="">
      <xdr:nvSpPr>
        <xdr:cNvPr id="7" name="矩形 8">
          <a:extLst>
            <a:ext uri="{FF2B5EF4-FFF2-40B4-BE49-F238E27FC236}">
              <a16:creationId xmlns:a16="http://schemas.microsoft.com/office/drawing/2014/main" id="{24DB8E27-82A3-604F-8C48-9C06B27E7864}"/>
            </a:ext>
          </a:extLst>
        </xdr:cNvPr>
        <xdr:cNvSpPr/>
      </xdr:nvSpPr>
      <xdr:spPr>
        <a:xfrm>
          <a:off x="266700" y="4409089"/>
          <a:ext cx="4917440" cy="881731"/>
        </a:xfrm>
        <a:prstGeom prst="rect">
          <a:avLst/>
        </a:prstGeom>
        <a:solidFill>
          <a:srgbClr val="00B050">
            <a:alpha val="1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0</xdr:colOff>
      <xdr:row>36</xdr:row>
      <xdr:rowOff>20448</xdr:rowOff>
    </xdr:from>
    <xdr:to>
      <xdr:col>5</xdr:col>
      <xdr:colOff>0</xdr:colOff>
      <xdr:row>56</xdr:row>
      <xdr:rowOff>5696</xdr:rowOff>
    </xdr:to>
    <xdr:graphicFrame macro="">
      <xdr:nvGraphicFramePr>
        <xdr:cNvPr id="8" name="圖表 9">
          <a:extLst>
            <a:ext uri="{FF2B5EF4-FFF2-40B4-BE49-F238E27FC236}">
              <a16:creationId xmlns:a16="http://schemas.microsoft.com/office/drawing/2014/main" id="{7448A3F1-E41B-F74D-B96B-F82435AC5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669191</xdr:colOff>
      <xdr:row>38</xdr:row>
      <xdr:rowOff>155331</xdr:rowOff>
    </xdr:from>
    <xdr:to>
      <xdr:col>4</xdr:col>
      <xdr:colOff>1167464</xdr:colOff>
      <xdr:row>54</xdr:row>
      <xdr:rowOff>167640</xdr:rowOff>
    </xdr:to>
    <xdr:grpSp>
      <xdr:nvGrpSpPr>
        <xdr:cNvPr id="9" name="群組 51">
          <a:extLst>
            <a:ext uri="{FF2B5EF4-FFF2-40B4-BE49-F238E27FC236}">
              <a16:creationId xmlns:a16="http://schemas.microsoft.com/office/drawing/2014/main" id="{4E44C676-1122-F141-97FE-EB995EC485BF}"/>
            </a:ext>
          </a:extLst>
        </xdr:cNvPr>
        <xdr:cNvGrpSpPr/>
      </xdr:nvGrpSpPr>
      <xdr:grpSpPr>
        <a:xfrm>
          <a:off x="4298216" y="7756281"/>
          <a:ext cx="1707948" cy="3212709"/>
          <a:chOff x="3826411" y="7805811"/>
          <a:chExt cx="1580313" cy="3086100"/>
        </a:xfrm>
      </xdr:grpSpPr>
      <xdr:sp macro="" textlink="">
        <xdr:nvSpPr>
          <xdr:cNvPr id="10" name="手繪多邊形 24">
            <a:extLst>
              <a:ext uri="{FF2B5EF4-FFF2-40B4-BE49-F238E27FC236}">
                <a16:creationId xmlns:a16="http://schemas.microsoft.com/office/drawing/2014/main" id="{AB1D8FA7-9435-4444-8B53-5DCC2903CF7D}"/>
              </a:ext>
            </a:extLst>
          </xdr:cNvPr>
          <xdr:cNvSpPr/>
        </xdr:nvSpPr>
        <xdr:spPr>
          <a:xfrm>
            <a:off x="4031566" y="7829843"/>
            <a:ext cx="466580" cy="1316502"/>
          </a:xfrm>
          <a:custGeom>
            <a:avLst/>
            <a:gdLst>
              <a:gd name="connsiteX0" fmla="*/ 468924 w 468924"/>
              <a:gd name="connsiteY0" fmla="*/ 1312985 h 1312985"/>
              <a:gd name="connsiteX1" fmla="*/ 468924 w 468924"/>
              <a:gd name="connsiteY1" fmla="*/ 0 h 1312985"/>
              <a:gd name="connsiteX2" fmla="*/ 0 w 468924"/>
              <a:gd name="connsiteY2" fmla="*/ 0 h 13129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468924" h="1312985">
                <a:moveTo>
                  <a:pt x="468924" y="1312985"/>
                </a:moveTo>
                <a:lnTo>
                  <a:pt x="468924" y="0"/>
                </a:lnTo>
                <a:lnTo>
                  <a:pt x="0" y="0"/>
                </a:lnTo>
              </a:path>
            </a:pathLst>
          </a:custGeom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grpSp>
        <xdr:nvGrpSpPr>
          <xdr:cNvPr id="11" name="群組 50">
            <a:extLst>
              <a:ext uri="{FF2B5EF4-FFF2-40B4-BE49-F238E27FC236}">
                <a16:creationId xmlns:a16="http://schemas.microsoft.com/office/drawing/2014/main" id="{6C7F6297-30B1-FB44-B4B1-19CE5016201A}"/>
              </a:ext>
            </a:extLst>
          </xdr:cNvPr>
          <xdr:cNvGrpSpPr/>
        </xdr:nvGrpSpPr>
        <xdr:grpSpPr>
          <a:xfrm>
            <a:off x="3826411" y="7805811"/>
            <a:ext cx="1580313" cy="3086100"/>
            <a:chOff x="3826411" y="7805811"/>
            <a:chExt cx="1580313" cy="3086100"/>
          </a:xfrm>
        </xdr:grpSpPr>
        <xdr:sp macro="" textlink="">
          <xdr:nvSpPr>
            <xdr:cNvPr id="12" name="矩形 10">
              <a:extLst>
                <a:ext uri="{FF2B5EF4-FFF2-40B4-BE49-F238E27FC236}">
                  <a16:creationId xmlns:a16="http://schemas.microsoft.com/office/drawing/2014/main" id="{5F6A55D7-89E5-A541-8301-612C26DB721F}"/>
                </a:ext>
              </a:extLst>
            </xdr:cNvPr>
            <xdr:cNvSpPr/>
          </xdr:nvSpPr>
          <xdr:spPr>
            <a:xfrm>
              <a:off x="4684904" y="7822154"/>
              <a:ext cx="721819" cy="180000"/>
            </a:xfrm>
            <a:prstGeom prst="rect">
              <a:avLst/>
            </a:prstGeom>
            <a:solidFill>
              <a:schemeClr val="accent3"/>
            </a:solidFill>
            <a:ln>
              <a:noFill/>
            </a:ln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050" b="1"/>
                <a:t>感官</a:t>
              </a:r>
            </a:p>
          </xdr:txBody>
        </xdr:sp>
        <xdr:sp macro="" textlink="">
          <xdr:nvSpPr>
            <xdr:cNvPr id="13" name="矩形 11">
              <a:extLst>
                <a:ext uri="{FF2B5EF4-FFF2-40B4-BE49-F238E27FC236}">
                  <a16:creationId xmlns:a16="http://schemas.microsoft.com/office/drawing/2014/main" id="{9D1CB008-B2A3-9849-8583-61E6A515AEC5}"/>
                </a:ext>
              </a:extLst>
            </xdr:cNvPr>
            <xdr:cNvSpPr/>
          </xdr:nvSpPr>
          <xdr:spPr>
            <a:xfrm>
              <a:off x="4684905" y="8439376"/>
              <a:ext cx="721819" cy="180000"/>
            </a:xfrm>
            <a:prstGeom prst="rect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050" b="1"/>
                <a:t>滿足感</a:t>
              </a:r>
            </a:p>
          </xdr:txBody>
        </xdr:sp>
        <xdr:sp macro="" textlink="">
          <xdr:nvSpPr>
            <xdr:cNvPr id="14" name="矩形 12">
              <a:extLst>
                <a:ext uri="{FF2B5EF4-FFF2-40B4-BE49-F238E27FC236}">
                  <a16:creationId xmlns:a16="http://schemas.microsoft.com/office/drawing/2014/main" id="{395292EE-D995-6644-8D72-5751D56CDFC2}"/>
                </a:ext>
              </a:extLst>
            </xdr:cNvPr>
            <xdr:cNvSpPr/>
          </xdr:nvSpPr>
          <xdr:spPr>
            <a:xfrm>
              <a:off x="4684905" y="9056597"/>
              <a:ext cx="721819" cy="180000"/>
            </a:xfrm>
            <a:prstGeom prst="rect">
              <a:avLst/>
            </a:prstGeom>
            <a:solidFill>
              <a:schemeClr val="accent2"/>
            </a:solidFill>
            <a:ln>
              <a:noFill/>
            </a:ln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050" b="1"/>
                <a:t>社交互動</a:t>
              </a:r>
            </a:p>
          </xdr:txBody>
        </xdr:sp>
        <xdr:sp macro="" textlink="">
          <xdr:nvSpPr>
            <xdr:cNvPr id="15" name="矩形 13">
              <a:extLst>
                <a:ext uri="{FF2B5EF4-FFF2-40B4-BE49-F238E27FC236}">
                  <a16:creationId xmlns:a16="http://schemas.microsoft.com/office/drawing/2014/main" id="{D6F6083C-E72F-984B-83ED-CB0C73761DFF}"/>
                </a:ext>
              </a:extLst>
            </xdr:cNvPr>
            <xdr:cNvSpPr/>
          </xdr:nvSpPr>
          <xdr:spPr>
            <a:xfrm>
              <a:off x="4685511" y="9674421"/>
              <a:ext cx="720000" cy="180000"/>
            </a:xfrm>
            <a:prstGeom prst="rect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zh-TW" altLang="en-US" sz="1000" b="1"/>
                <a:t>間接情緒</a:t>
              </a:r>
            </a:p>
          </xdr:txBody>
        </xdr:sp>
        <xdr:sp macro="" textlink="">
          <xdr:nvSpPr>
            <xdr:cNvPr id="16" name="手繪多邊形 20">
              <a:extLst>
                <a:ext uri="{FF2B5EF4-FFF2-40B4-BE49-F238E27FC236}">
                  <a16:creationId xmlns:a16="http://schemas.microsoft.com/office/drawing/2014/main" id="{42705E3B-72B4-0F4F-B6CD-25CE16389AE8}"/>
                </a:ext>
              </a:extLst>
            </xdr:cNvPr>
            <xdr:cNvSpPr/>
          </xdr:nvSpPr>
          <xdr:spPr>
            <a:xfrm>
              <a:off x="4019843" y="7805811"/>
              <a:ext cx="665872" cy="106094"/>
            </a:xfrm>
            <a:custGeom>
              <a:avLst/>
              <a:gdLst>
                <a:gd name="connsiteX0" fmla="*/ 0 w 668216"/>
                <a:gd name="connsiteY0" fmla="*/ 0 h 105508"/>
                <a:gd name="connsiteX1" fmla="*/ 545123 w 668216"/>
                <a:gd name="connsiteY1" fmla="*/ 0 h 105508"/>
                <a:gd name="connsiteX2" fmla="*/ 545123 w 668216"/>
                <a:gd name="connsiteY2" fmla="*/ 105508 h 105508"/>
                <a:gd name="connsiteX3" fmla="*/ 668216 w 668216"/>
                <a:gd name="connsiteY3" fmla="*/ 105508 h 10550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668216" h="105508">
                  <a:moveTo>
                    <a:pt x="0" y="0"/>
                  </a:moveTo>
                  <a:lnTo>
                    <a:pt x="545123" y="0"/>
                  </a:lnTo>
                  <a:lnTo>
                    <a:pt x="545123" y="105508"/>
                  </a:lnTo>
                  <a:lnTo>
                    <a:pt x="668216" y="105508"/>
                  </a:lnTo>
                </a:path>
              </a:pathLst>
            </a:custGeom>
          </xdr:spPr>
          <xdr:style>
            <a:lnRef idx="1">
              <a:schemeClr val="accent3"/>
            </a:lnRef>
            <a:fillRef idx="0">
              <a:schemeClr val="accent3"/>
            </a:fillRef>
            <a:effectRef idx="0">
              <a:schemeClr val="accent3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zh-TW" altLang="en-US" sz="1100"/>
            </a:p>
          </xdr:txBody>
        </xdr:sp>
        <xdr:sp macro="" textlink="">
          <xdr:nvSpPr>
            <xdr:cNvPr id="17" name="手繪多邊形 21">
              <a:extLst>
                <a:ext uri="{FF2B5EF4-FFF2-40B4-BE49-F238E27FC236}">
                  <a16:creationId xmlns:a16="http://schemas.microsoft.com/office/drawing/2014/main" id="{01B32AD5-02B0-064C-8DE0-4632BEAEDA69}"/>
                </a:ext>
              </a:extLst>
            </xdr:cNvPr>
            <xdr:cNvSpPr/>
          </xdr:nvSpPr>
          <xdr:spPr>
            <a:xfrm>
              <a:off x="3931920" y="7906043"/>
              <a:ext cx="630702" cy="176432"/>
            </a:xfrm>
            <a:custGeom>
              <a:avLst/>
              <a:gdLst>
                <a:gd name="connsiteX0" fmla="*/ 691661 w 691661"/>
                <a:gd name="connsiteY0" fmla="*/ 0 h 175846"/>
                <a:gd name="connsiteX1" fmla="*/ 691661 w 691661"/>
                <a:gd name="connsiteY1" fmla="*/ 175846 h 175846"/>
                <a:gd name="connsiteX2" fmla="*/ 0 w 691661"/>
                <a:gd name="connsiteY2" fmla="*/ 175846 h 17584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91661" h="175846">
                  <a:moveTo>
                    <a:pt x="691661" y="0"/>
                  </a:moveTo>
                  <a:lnTo>
                    <a:pt x="691661" y="175846"/>
                  </a:lnTo>
                  <a:lnTo>
                    <a:pt x="0" y="175846"/>
                  </a:lnTo>
                </a:path>
              </a:pathLst>
            </a:custGeom>
          </xdr:spPr>
          <xdr:style>
            <a:lnRef idx="1">
              <a:schemeClr val="accent3"/>
            </a:lnRef>
            <a:fillRef idx="0">
              <a:schemeClr val="accent3"/>
            </a:fillRef>
            <a:effectRef idx="0">
              <a:schemeClr val="accent3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zh-TW" altLang="en-US" sz="1100"/>
            </a:p>
          </xdr:txBody>
        </xdr:sp>
        <xdr:sp macro="" textlink="">
          <xdr:nvSpPr>
            <xdr:cNvPr id="18" name="手繪多邊形 22">
              <a:extLst>
                <a:ext uri="{FF2B5EF4-FFF2-40B4-BE49-F238E27FC236}">
                  <a16:creationId xmlns:a16="http://schemas.microsoft.com/office/drawing/2014/main" id="{6A7041B0-6BC0-044A-B13B-AB498D1F2C69}"/>
                </a:ext>
              </a:extLst>
            </xdr:cNvPr>
            <xdr:cNvSpPr/>
          </xdr:nvSpPr>
          <xdr:spPr>
            <a:xfrm>
              <a:off x="4366260" y="8076614"/>
              <a:ext cx="196362" cy="2539218"/>
            </a:xfrm>
            <a:custGeom>
              <a:avLst/>
              <a:gdLst>
                <a:gd name="connsiteX0" fmla="*/ 293077 w 293077"/>
                <a:gd name="connsiteY0" fmla="*/ 0 h 2532184"/>
                <a:gd name="connsiteX1" fmla="*/ 293077 w 293077"/>
                <a:gd name="connsiteY1" fmla="*/ 2532184 h 2532184"/>
                <a:gd name="connsiteX2" fmla="*/ 0 w 293077"/>
                <a:gd name="connsiteY2" fmla="*/ 2532184 h 253218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93077" h="2532184">
                  <a:moveTo>
                    <a:pt x="293077" y="0"/>
                  </a:moveTo>
                  <a:lnTo>
                    <a:pt x="293077" y="2532184"/>
                  </a:lnTo>
                  <a:lnTo>
                    <a:pt x="0" y="2532184"/>
                  </a:lnTo>
                </a:path>
              </a:pathLst>
            </a:custGeom>
          </xdr:spPr>
          <xdr:style>
            <a:lnRef idx="1">
              <a:schemeClr val="accent3"/>
            </a:lnRef>
            <a:fillRef idx="0">
              <a:schemeClr val="accent3"/>
            </a:fillRef>
            <a:effectRef idx="0">
              <a:schemeClr val="accent3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zh-TW" altLang="en-US" sz="1100"/>
            </a:p>
          </xdr:txBody>
        </xdr:sp>
        <xdr:sp macro="" textlink="">
          <xdr:nvSpPr>
            <xdr:cNvPr id="19" name="手繪多邊形 23">
              <a:extLst>
                <a:ext uri="{FF2B5EF4-FFF2-40B4-BE49-F238E27FC236}">
                  <a16:creationId xmlns:a16="http://schemas.microsoft.com/office/drawing/2014/main" id="{2409FD4D-844F-334E-A69D-B10C4559509C}"/>
                </a:ext>
              </a:extLst>
            </xdr:cNvPr>
            <xdr:cNvSpPr/>
          </xdr:nvSpPr>
          <xdr:spPr>
            <a:xfrm>
              <a:off x="4277751" y="9146345"/>
              <a:ext cx="402102" cy="1175825"/>
            </a:xfrm>
            <a:custGeom>
              <a:avLst/>
              <a:gdLst>
                <a:gd name="connsiteX0" fmla="*/ 404446 w 404446"/>
                <a:gd name="connsiteY0" fmla="*/ 0 h 1172308"/>
                <a:gd name="connsiteX1" fmla="*/ 222738 w 404446"/>
                <a:gd name="connsiteY1" fmla="*/ 0 h 1172308"/>
                <a:gd name="connsiteX2" fmla="*/ 222738 w 404446"/>
                <a:gd name="connsiteY2" fmla="*/ 1172308 h 1172308"/>
                <a:gd name="connsiteX3" fmla="*/ 0 w 404446"/>
                <a:gd name="connsiteY3" fmla="*/ 1172308 h 117230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404446" h="1172308">
                  <a:moveTo>
                    <a:pt x="404446" y="0"/>
                  </a:moveTo>
                  <a:lnTo>
                    <a:pt x="222738" y="0"/>
                  </a:lnTo>
                  <a:lnTo>
                    <a:pt x="222738" y="1172308"/>
                  </a:lnTo>
                  <a:lnTo>
                    <a:pt x="0" y="1172308"/>
                  </a:lnTo>
                </a:path>
              </a:pathLst>
            </a:cu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zh-TW" altLang="en-US" sz="1100"/>
            </a:p>
          </xdr:txBody>
        </xdr:sp>
        <xdr:cxnSp macro="">
          <xdr:nvCxnSpPr>
            <xdr:cNvPr id="20" name="直線接點 26">
              <a:extLst>
                <a:ext uri="{FF2B5EF4-FFF2-40B4-BE49-F238E27FC236}">
                  <a16:creationId xmlns:a16="http://schemas.microsoft.com/office/drawing/2014/main" id="{84E19FC9-0244-4348-AD95-0CF8A1919731}"/>
                </a:ext>
              </a:extLst>
            </xdr:cNvPr>
            <xdr:cNvCxnSpPr/>
          </xdr:nvCxnSpPr>
          <xdr:spPr>
            <a:xfrm>
              <a:off x="4404360" y="10039643"/>
              <a:ext cx="93785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1" name="直線接點 27">
              <a:extLst>
                <a:ext uri="{FF2B5EF4-FFF2-40B4-BE49-F238E27FC236}">
                  <a16:creationId xmlns:a16="http://schemas.microsoft.com/office/drawing/2014/main" id="{FC075422-A8F7-4849-9707-F604D0FD93E9}"/>
                </a:ext>
              </a:extLst>
            </xdr:cNvPr>
            <xdr:cNvCxnSpPr/>
          </xdr:nvCxnSpPr>
          <xdr:spPr>
            <a:xfrm>
              <a:off x="4404360" y="9769426"/>
              <a:ext cx="93785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2" name="直線接點 28">
              <a:extLst>
                <a:ext uri="{FF2B5EF4-FFF2-40B4-BE49-F238E27FC236}">
                  <a16:creationId xmlns:a16="http://schemas.microsoft.com/office/drawing/2014/main" id="{A91BF4E6-4625-8D4C-B41E-F72EC16DFE22}"/>
                </a:ext>
              </a:extLst>
            </xdr:cNvPr>
            <xdr:cNvCxnSpPr/>
          </xdr:nvCxnSpPr>
          <xdr:spPr>
            <a:xfrm>
              <a:off x="4008120" y="9475764"/>
              <a:ext cx="490025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3" name="直線接點 30">
              <a:extLst>
                <a:ext uri="{FF2B5EF4-FFF2-40B4-BE49-F238E27FC236}">
                  <a16:creationId xmlns:a16="http://schemas.microsoft.com/office/drawing/2014/main" id="{D3373CB1-9571-4349-ABD2-42B6987C71D6}"/>
                </a:ext>
              </a:extLst>
            </xdr:cNvPr>
            <xdr:cNvCxnSpPr/>
          </xdr:nvCxnSpPr>
          <xdr:spPr>
            <a:xfrm>
              <a:off x="4398497" y="9216685"/>
              <a:ext cx="93785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24" name="直線接點 31">
              <a:extLst>
                <a:ext uri="{FF2B5EF4-FFF2-40B4-BE49-F238E27FC236}">
                  <a16:creationId xmlns:a16="http://schemas.microsoft.com/office/drawing/2014/main" id="{E9534B78-26FA-564A-B942-3DF3A8F132DC}"/>
                </a:ext>
              </a:extLst>
            </xdr:cNvPr>
            <xdr:cNvCxnSpPr/>
          </xdr:nvCxnSpPr>
          <xdr:spPr>
            <a:xfrm>
              <a:off x="3961227" y="8911298"/>
              <a:ext cx="531057" cy="0"/>
            </a:xfrm>
            <a:prstGeom prst="line">
              <a:avLst/>
            </a:prstGeom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sp macro="" textlink="">
          <xdr:nvSpPr>
            <xdr:cNvPr id="25" name="手繪多邊形 34">
              <a:extLst>
                <a:ext uri="{FF2B5EF4-FFF2-40B4-BE49-F238E27FC236}">
                  <a16:creationId xmlns:a16="http://schemas.microsoft.com/office/drawing/2014/main" id="{EA6589A2-F2E6-8B45-8374-6D4562D20E0C}"/>
                </a:ext>
              </a:extLst>
            </xdr:cNvPr>
            <xdr:cNvSpPr/>
          </xdr:nvSpPr>
          <xdr:spPr>
            <a:xfrm>
              <a:off x="3924300" y="8105922"/>
              <a:ext cx="761415" cy="423203"/>
            </a:xfrm>
            <a:custGeom>
              <a:avLst/>
              <a:gdLst>
                <a:gd name="connsiteX0" fmla="*/ 803031 w 803031"/>
                <a:gd name="connsiteY0" fmla="*/ 422031 h 422031"/>
                <a:gd name="connsiteX1" fmla="*/ 744415 w 803031"/>
                <a:gd name="connsiteY1" fmla="*/ 422031 h 422031"/>
                <a:gd name="connsiteX2" fmla="*/ 744415 w 803031"/>
                <a:gd name="connsiteY2" fmla="*/ 0 h 422031"/>
                <a:gd name="connsiteX3" fmla="*/ 0 w 803031"/>
                <a:gd name="connsiteY3" fmla="*/ 0 h 42203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803031" h="422031">
                  <a:moveTo>
                    <a:pt x="803031" y="422031"/>
                  </a:moveTo>
                  <a:lnTo>
                    <a:pt x="744415" y="422031"/>
                  </a:lnTo>
                  <a:lnTo>
                    <a:pt x="744415" y="0"/>
                  </a:lnTo>
                  <a:lnTo>
                    <a:pt x="0" y="0"/>
                  </a:lnTo>
                </a:path>
              </a:pathLst>
            </a:cu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zh-TW" altLang="en-US" sz="1100"/>
            </a:p>
          </xdr:txBody>
        </xdr:sp>
        <xdr:sp macro="" textlink="">
          <xdr:nvSpPr>
            <xdr:cNvPr id="26" name="手繪多邊形 36">
              <a:extLst>
                <a:ext uri="{FF2B5EF4-FFF2-40B4-BE49-F238E27FC236}">
                  <a16:creationId xmlns:a16="http://schemas.microsoft.com/office/drawing/2014/main" id="{B8AD72FD-B53E-F54F-941D-93DD7727F2F7}"/>
                </a:ext>
              </a:extLst>
            </xdr:cNvPr>
            <xdr:cNvSpPr/>
          </xdr:nvSpPr>
          <xdr:spPr>
            <a:xfrm>
              <a:off x="4008120" y="8529124"/>
              <a:ext cx="618979" cy="975947"/>
            </a:xfrm>
            <a:custGeom>
              <a:avLst/>
              <a:gdLst>
                <a:gd name="connsiteX0" fmla="*/ 621323 w 621323"/>
                <a:gd name="connsiteY0" fmla="*/ 0 h 973016"/>
                <a:gd name="connsiteX1" fmla="*/ 621323 w 621323"/>
                <a:gd name="connsiteY1" fmla="*/ 973016 h 973016"/>
                <a:gd name="connsiteX2" fmla="*/ 0 w 621323"/>
                <a:gd name="connsiteY2" fmla="*/ 973016 h 97301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21323" h="973016">
                  <a:moveTo>
                    <a:pt x="621323" y="0"/>
                  </a:moveTo>
                  <a:lnTo>
                    <a:pt x="621323" y="973016"/>
                  </a:lnTo>
                  <a:lnTo>
                    <a:pt x="0" y="973016"/>
                  </a:lnTo>
                </a:path>
              </a:pathLst>
            </a:cu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zh-TW" altLang="en-US" sz="1100"/>
            </a:p>
          </xdr:txBody>
        </xdr:sp>
        <xdr:cxnSp macro="">
          <xdr:nvCxnSpPr>
            <xdr:cNvPr id="27" name="直線接點 37">
              <a:extLst>
                <a:ext uri="{FF2B5EF4-FFF2-40B4-BE49-F238E27FC236}">
                  <a16:creationId xmlns:a16="http://schemas.microsoft.com/office/drawing/2014/main" id="{1A352CC4-B925-104B-88C4-3DD9F7975048}"/>
                </a:ext>
              </a:extLst>
            </xdr:cNvPr>
            <xdr:cNvCxnSpPr/>
          </xdr:nvCxnSpPr>
          <xdr:spPr>
            <a:xfrm>
              <a:off x="3955365" y="8370277"/>
              <a:ext cx="677595" cy="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接點 39">
              <a:extLst>
                <a:ext uri="{FF2B5EF4-FFF2-40B4-BE49-F238E27FC236}">
                  <a16:creationId xmlns:a16="http://schemas.microsoft.com/office/drawing/2014/main" id="{4BC20677-E604-3E4A-910C-66E67A6EC69E}"/>
                </a:ext>
              </a:extLst>
            </xdr:cNvPr>
            <xdr:cNvCxnSpPr/>
          </xdr:nvCxnSpPr>
          <xdr:spPr>
            <a:xfrm>
              <a:off x="3826411" y="8641080"/>
              <a:ext cx="800688" cy="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直線接點 41">
              <a:extLst>
                <a:ext uri="{FF2B5EF4-FFF2-40B4-BE49-F238E27FC236}">
                  <a16:creationId xmlns:a16="http://schemas.microsoft.com/office/drawing/2014/main" id="{5B6FF108-076C-0D47-BE6E-3B1318930166}"/>
                </a:ext>
              </a:extLst>
            </xdr:cNvPr>
            <xdr:cNvCxnSpPr/>
          </xdr:nvCxnSpPr>
          <xdr:spPr>
            <a:xfrm>
              <a:off x="3955365" y="8940606"/>
              <a:ext cx="677595" cy="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直線接點 42">
              <a:extLst>
                <a:ext uri="{FF2B5EF4-FFF2-40B4-BE49-F238E27FC236}">
                  <a16:creationId xmlns:a16="http://schemas.microsoft.com/office/drawing/2014/main" id="{4BB0689A-065D-1C40-9F23-BD073D9D7D85}"/>
                </a:ext>
              </a:extLst>
            </xdr:cNvPr>
            <xdr:cNvCxnSpPr/>
          </xdr:nvCxnSpPr>
          <xdr:spPr>
            <a:xfrm>
              <a:off x="4392636" y="9187377"/>
              <a:ext cx="228601" cy="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1" name="手繪多邊形 44">
              <a:extLst>
                <a:ext uri="{FF2B5EF4-FFF2-40B4-BE49-F238E27FC236}">
                  <a16:creationId xmlns:a16="http://schemas.microsoft.com/office/drawing/2014/main" id="{4B6EC4F3-EB18-274A-9209-268508D59B4D}"/>
                </a:ext>
              </a:extLst>
            </xdr:cNvPr>
            <xdr:cNvSpPr/>
          </xdr:nvSpPr>
          <xdr:spPr>
            <a:xfrm>
              <a:off x="4254305" y="9769426"/>
              <a:ext cx="431410" cy="1122485"/>
            </a:xfrm>
            <a:custGeom>
              <a:avLst/>
              <a:gdLst>
                <a:gd name="connsiteX0" fmla="*/ 433754 w 433754"/>
                <a:gd name="connsiteY0" fmla="*/ 0 h 1119554"/>
                <a:gd name="connsiteX1" fmla="*/ 375138 w 433754"/>
                <a:gd name="connsiteY1" fmla="*/ 0 h 1119554"/>
                <a:gd name="connsiteX2" fmla="*/ 375138 w 433754"/>
                <a:gd name="connsiteY2" fmla="*/ 1119554 h 1119554"/>
                <a:gd name="connsiteX3" fmla="*/ 0 w 433754"/>
                <a:gd name="connsiteY3" fmla="*/ 1119554 h 11195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433754" h="1119554">
                  <a:moveTo>
                    <a:pt x="433754" y="0"/>
                  </a:moveTo>
                  <a:lnTo>
                    <a:pt x="375138" y="0"/>
                  </a:lnTo>
                  <a:lnTo>
                    <a:pt x="375138" y="1119554"/>
                  </a:lnTo>
                  <a:lnTo>
                    <a:pt x="0" y="1119554"/>
                  </a:lnTo>
                </a:path>
              </a:pathLst>
            </a:custGeom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zh-TW" altLang="en-US" sz="1100"/>
            </a:p>
          </xdr:txBody>
        </xdr:sp>
        <xdr:cxnSp macro="">
          <xdr:nvCxnSpPr>
            <xdr:cNvPr id="32" name="直線接點 45">
              <a:extLst>
                <a:ext uri="{FF2B5EF4-FFF2-40B4-BE49-F238E27FC236}">
                  <a16:creationId xmlns:a16="http://schemas.microsoft.com/office/drawing/2014/main" id="{5A102C78-6A00-4541-812D-66E6799E862F}"/>
                </a:ext>
              </a:extLst>
            </xdr:cNvPr>
            <xdr:cNvCxnSpPr/>
          </xdr:nvCxnSpPr>
          <xdr:spPr>
            <a:xfrm>
              <a:off x="4343400" y="10586526"/>
              <a:ext cx="283699" cy="0"/>
            </a:xfrm>
            <a:prstGeom prst="line">
              <a:avLst/>
            </a:prstGeom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0</xdr:colOff>
      <xdr:row>58</xdr:row>
      <xdr:rowOff>2409</xdr:rowOff>
    </xdr:from>
    <xdr:to>
      <xdr:col>5</xdr:col>
      <xdr:colOff>0</xdr:colOff>
      <xdr:row>74</xdr:row>
      <xdr:rowOff>192157</xdr:rowOff>
    </xdr:to>
    <xdr:graphicFrame macro="">
      <xdr:nvGraphicFramePr>
        <xdr:cNvPr id="33" name="圖表 77">
          <a:extLst>
            <a:ext uri="{FF2B5EF4-FFF2-40B4-BE49-F238E27FC236}">
              <a16:creationId xmlns:a16="http://schemas.microsoft.com/office/drawing/2014/main" id="{E1FE000D-6F3B-F14F-B99D-13DC3BB9D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75</xdr:row>
      <xdr:rowOff>2260</xdr:rowOff>
    </xdr:from>
    <xdr:to>
      <xdr:col>5</xdr:col>
      <xdr:colOff>452</xdr:colOff>
      <xdr:row>91</xdr:row>
      <xdr:rowOff>200772</xdr:rowOff>
    </xdr:to>
    <xdr:graphicFrame macro="">
      <xdr:nvGraphicFramePr>
        <xdr:cNvPr id="34" name="圖表 79">
          <a:extLst>
            <a:ext uri="{FF2B5EF4-FFF2-40B4-BE49-F238E27FC236}">
              <a16:creationId xmlns:a16="http://schemas.microsoft.com/office/drawing/2014/main" id="{3545D1F6-E1B8-614B-A980-757F7E8D2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93</xdr:row>
      <xdr:rowOff>2208</xdr:rowOff>
    </xdr:from>
    <xdr:to>
      <xdr:col>5</xdr:col>
      <xdr:colOff>0</xdr:colOff>
      <xdr:row>109</xdr:row>
      <xdr:rowOff>198781</xdr:rowOff>
    </xdr:to>
    <xdr:graphicFrame macro="">
      <xdr:nvGraphicFramePr>
        <xdr:cNvPr id="35" name="圖表 80">
          <a:extLst>
            <a:ext uri="{FF2B5EF4-FFF2-40B4-BE49-F238E27FC236}">
              <a16:creationId xmlns:a16="http://schemas.microsoft.com/office/drawing/2014/main" id="{0CC1DE28-7487-5342-9168-9BC74DDDE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304038</xdr:colOff>
      <xdr:row>98</xdr:row>
      <xdr:rowOff>76200</xdr:rowOff>
    </xdr:from>
    <xdr:to>
      <xdr:col>4</xdr:col>
      <xdr:colOff>368471</xdr:colOff>
      <xdr:row>104</xdr:row>
      <xdr:rowOff>129539</xdr:rowOff>
    </xdr:to>
    <xdr:sp macro="" textlink="">
      <xdr:nvSpPr>
        <xdr:cNvPr id="36" name="矩形 82">
          <a:extLst>
            <a:ext uri="{FF2B5EF4-FFF2-40B4-BE49-F238E27FC236}">
              <a16:creationId xmlns:a16="http://schemas.microsoft.com/office/drawing/2014/main" id="{2C60953B-9AD4-4C40-8A2D-168C71B10D44}"/>
            </a:ext>
          </a:extLst>
        </xdr:cNvPr>
        <xdr:cNvSpPr/>
      </xdr:nvSpPr>
      <xdr:spPr>
        <a:xfrm>
          <a:off x="304038" y="19989800"/>
          <a:ext cx="4890433" cy="1272539"/>
        </a:xfrm>
        <a:prstGeom prst="rect">
          <a:avLst/>
        </a:prstGeom>
        <a:solidFill>
          <a:srgbClr val="00B050">
            <a:alpha val="1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1175327</xdr:colOff>
      <xdr:row>66</xdr:row>
      <xdr:rowOff>97213</xdr:rowOff>
    </xdr:from>
    <xdr:to>
      <xdr:col>6</xdr:col>
      <xdr:colOff>506340</xdr:colOff>
      <xdr:row>66</xdr:row>
      <xdr:rowOff>172676</xdr:rowOff>
    </xdr:to>
    <xdr:grpSp>
      <xdr:nvGrpSpPr>
        <xdr:cNvPr id="42" name="群組 17">
          <a:extLst>
            <a:ext uri="{FF2B5EF4-FFF2-40B4-BE49-F238E27FC236}">
              <a16:creationId xmlns:a16="http://schemas.microsoft.com/office/drawing/2014/main" id="{1725F327-A022-8B45-8709-01A1F4695203}"/>
            </a:ext>
          </a:extLst>
        </xdr:cNvPr>
        <xdr:cNvGrpSpPr/>
      </xdr:nvGrpSpPr>
      <xdr:grpSpPr>
        <a:xfrm>
          <a:off x="7223702" y="13298863"/>
          <a:ext cx="540688" cy="75463"/>
          <a:chOff x="7683038" y="13804670"/>
          <a:chExt cx="538206" cy="75463"/>
        </a:xfrm>
      </xdr:grpSpPr>
      <xdr:sp macro="" textlink="">
        <xdr:nvSpPr>
          <xdr:cNvPr id="43" name="矩形 3">
            <a:extLst>
              <a:ext uri="{FF2B5EF4-FFF2-40B4-BE49-F238E27FC236}">
                <a16:creationId xmlns:a16="http://schemas.microsoft.com/office/drawing/2014/main" id="{A6C72983-BFF4-0941-94C3-F85AA6442B53}"/>
              </a:ext>
            </a:extLst>
          </xdr:cNvPr>
          <xdr:cNvSpPr/>
        </xdr:nvSpPr>
        <xdr:spPr>
          <a:xfrm>
            <a:off x="7840980" y="13807441"/>
            <a:ext cx="72000" cy="7200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44" name="菱形 6">
            <a:extLst>
              <a:ext uri="{FF2B5EF4-FFF2-40B4-BE49-F238E27FC236}">
                <a16:creationId xmlns:a16="http://schemas.microsoft.com/office/drawing/2014/main" id="{8328B6E0-6F37-DE46-92E6-EA81C13E34D5}"/>
              </a:ext>
            </a:extLst>
          </xdr:cNvPr>
          <xdr:cNvSpPr/>
        </xdr:nvSpPr>
        <xdr:spPr>
          <a:xfrm>
            <a:off x="7683038" y="13804670"/>
            <a:ext cx="72000" cy="72000"/>
          </a:xfrm>
          <a:prstGeom prst="diamond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45" name="等腰三角形 15">
            <a:extLst>
              <a:ext uri="{FF2B5EF4-FFF2-40B4-BE49-F238E27FC236}">
                <a16:creationId xmlns:a16="http://schemas.microsoft.com/office/drawing/2014/main" id="{F1ED31AE-17F6-4C4A-A40F-7150915D908B}"/>
              </a:ext>
            </a:extLst>
          </xdr:cNvPr>
          <xdr:cNvSpPr/>
        </xdr:nvSpPr>
        <xdr:spPr>
          <a:xfrm>
            <a:off x="8002385" y="13806748"/>
            <a:ext cx="72000" cy="72000"/>
          </a:xfrm>
          <a:prstGeom prst="triangle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  <xdr:sp macro="" textlink="">
        <xdr:nvSpPr>
          <xdr:cNvPr id="46" name="橢圓 16">
            <a:extLst>
              <a:ext uri="{FF2B5EF4-FFF2-40B4-BE49-F238E27FC236}">
                <a16:creationId xmlns:a16="http://schemas.microsoft.com/office/drawing/2014/main" id="{45FFDB47-8EC1-744E-BD21-2BD799358608}"/>
              </a:ext>
            </a:extLst>
          </xdr:cNvPr>
          <xdr:cNvSpPr/>
        </xdr:nvSpPr>
        <xdr:spPr>
          <a:xfrm>
            <a:off x="8149244" y="13808133"/>
            <a:ext cx="72000" cy="72000"/>
          </a:xfrm>
          <a:prstGeom prst="ellipse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</xdr:grpSp>
    <xdr:clientData/>
  </xdr:twoCellAnchor>
  <xdr:twoCellAnchor>
    <xdr:from>
      <xdr:col>3</xdr:col>
      <xdr:colOff>263722</xdr:colOff>
      <xdr:row>54</xdr:row>
      <xdr:rowOff>166770</xdr:rowOff>
    </xdr:from>
    <xdr:to>
      <xdr:col>3</xdr:col>
      <xdr:colOff>731215</xdr:colOff>
      <xdr:row>55</xdr:row>
      <xdr:rowOff>165292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ED11921-392C-3440-9AB6-2E69B0259CD2}"/>
            </a:ext>
          </a:extLst>
        </xdr:cNvPr>
        <xdr:cNvSpPr txBox="1"/>
      </xdr:nvSpPr>
      <xdr:spPr>
        <a:xfrm>
          <a:off x="3881298" y="11250406"/>
          <a:ext cx="467493" cy="203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 b="1"/>
            <a:t>情境</a:t>
          </a:r>
          <a:endParaRPr lang="en-GB" sz="1100" b="1"/>
        </a:p>
      </xdr:txBody>
    </xdr:sp>
    <xdr:clientData/>
  </xdr:twoCellAnchor>
  <xdr:twoCellAnchor>
    <xdr:from>
      <xdr:col>4</xdr:col>
      <xdr:colOff>372021</xdr:colOff>
      <xdr:row>54</xdr:row>
      <xdr:rowOff>128283</xdr:rowOff>
    </xdr:from>
    <xdr:to>
      <xdr:col>4</xdr:col>
      <xdr:colOff>1141719</xdr:colOff>
      <xdr:row>55</xdr:row>
      <xdr:rowOff>189409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CD480DDE-922F-334C-9E6F-97D06746B832}"/>
            </a:ext>
          </a:extLst>
        </xdr:cNvPr>
        <xdr:cNvSpPr txBox="1"/>
      </xdr:nvSpPr>
      <xdr:spPr>
        <a:xfrm>
          <a:off x="5195455" y="11211919"/>
          <a:ext cx="769698" cy="2663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 b="1"/>
            <a:t>情境類型</a:t>
          </a:r>
          <a:endParaRPr lang="en-GB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0.6459</cdr:x>
      <cdr:y>0.08789</cdr:y>
    </cdr:from>
    <cdr:to>
      <cdr:x>0.85214</cdr:x>
      <cdr:y>1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3896363" y="356069"/>
          <a:ext cx="1244143" cy="3695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2240"/>
            </a:lnSpc>
          </a:pPr>
          <a:r>
            <a:rPr lang="zh-TW" altLang="en-US" sz="1100"/>
            <a:t>洗牌</a:t>
          </a:r>
          <a:endParaRPr lang="en-US" altLang="zh-TW" sz="110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/>
            <a:t>按鈴</a:t>
          </a:r>
          <a:endParaRPr lang="en-US" altLang="zh-TW" sz="110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/>
            <a:t>抽中適用牌</a:t>
          </a:r>
          <a:endParaRPr lang="en-US" altLang="zh-TW" sz="1100" baseline="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/>
            <a:t>贏</a:t>
          </a:r>
          <a:endParaRPr lang="en-US" altLang="zh-TW" sz="1100" baseline="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/>
            <a:t>朋友牌</a:t>
          </a:r>
          <a:endParaRPr lang="en-US" altLang="zh-TW" sz="1100" baseline="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/>
            <a:t>獲贈朋友牌</a:t>
          </a:r>
          <a:endParaRPr lang="en-US" altLang="zh-TW" sz="1100" baseline="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/>
            <a:t>被稱讚</a:t>
          </a:r>
          <a:endParaRPr lang="en-US" altLang="zh-TW" sz="1100" baseline="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/>
            <a:t>與玩家互動</a:t>
          </a:r>
          <a:endParaRPr lang="en-US" altLang="zh-TW" sz="1100" baseline="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/>
            <a:t>與導師互動</a:t>
          </a:r>
          <a:endParaRPr lang="en-US" altLang="zh-TW" sz="1100" baseline="0"/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/>
            <a:t>被鼓勵</a:t>
          </a:r>
          <a:endParaRPr lang="en-US" altLang="zh-TW" sz="1100" baseline="0"/>
        </a:p>
        <a:p xmlns:a="http://schemas.openxmlformats.org/drawingml/2006/main">
          <a:pPr>
            <a:lnSpc>
              <a:spcPts val="2240"/>
            </a:lnSpc>
          </a:pPr>
          <a:r>
            <a:rPr lang="zh-HK" altLang="en-US">
              <a:effectLst/>
            </a:rPr>
            <a:t>其他玩家按鈴</a:t>
          </a:r>
          <a:endParaRPr lang="zh-HK" altLang="zh-HK">
            <a:effectLst/>
          </a:endParaRPr>
        </a:p>
        <a:p xmlns:a="http://schemas.openxmlformats.org/drawingml/2006/main">
          <a:pPr>
            <a:lnSpc>
              <a:spcPts val="2240"/>
            </a:lnSpc>
          </a:pPr>
          <a:r>
            <a:rPr lang="zh-TW" altLang="en-US" sz="1100" baseline="0">
              <a:effectLst/>
              <a:latin typeface="+mn-lt"/>
              <a:ea typeface="+mn-ea"/>
              <a:cs typeface="+mn-cs"/>
            </a:rPr>
            <a:t>其他玩家贏出</a:t>
          </a:r>
          <a:endParaRPr lang="zh-HK" altLang="zh-HK">
            <a:effectLst/>
          </a:endParaRPr>
        </a:p>
      </cdr:txBody>
    </cdr:sp>
  </cdr:relSizeAnchor>
  <cdr:relSizeAnchor xmlns:cdr="http://schemas.openxmlformats.org/drawingml/2006/chartDrawing">
    <cdr:from>
      <cdr:x>0.30845</cdr:x>
      <cdr:y>0.01953</cdr:y>
    </cdr:from>
    <cdr:to>
      <cdr:x>0.37746</cdr:x>
      <cdr:y>0.09961</cdr:y>
    </cdr:to>
    <cdr:sp macro="" textlink="">
      <cdr:nvSpPr>
        <cdr:cNvPr id="3" name="文字方塊 2"/>
        <cdr:cNvSpPr txBox="1"/>
      </cdr:nvSpPr>
      <cdr:spPr>
        <a:xfrm xmlns:a="http://schemas.openxmlformats.org/drawingml/2006/main">
          <a:off x="1668780" y="76200"/>
          <a:ext cx="373380" cy="3124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zh-TW" sz="1600" b="1"/>
            <a:t>0</a:t>
          </a:r>
          <a:endParaRPr lang="zh-TW" altLang="en-US" sz="1600" b="1"/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tabSelected="1" zoomScaleNormal="100" zoomScalePageLayoutView="55" workbookViewId="0">
      <selection activeCell="B6" sqref="B6:I10"/>
    </sheetView>
  </sheetViews>
  <sheetFormatPr defaultColWidth="8.875" defaultRowHeight="15.75"/>
  <cols>
    <col min="1" max="1" width="12.125" style="1" customWidth="1"/>
    <col min="2" max="9" width="10.875" style="1" customWidth="1"/>
    <col min="10" max="10" width="8.875" style="1"/>
    <col min="11" max="11" width="15.875" style="47" customWidth="1"/>
    <col min="12" max="12" width="21.875" style="47" customWidth="1"/>
    <col min="13" max="20" width="10.875" style="47" customWidth="1"/>
    <col min="21" max="22" width="8.875" style="47"/>
    <col min="23" max="16384" width="8.875" style="1"/>
  </cols>
  <sheetData>
    <row r="1" spans="1:22">
      <c r="A1" s="3" t="s">
        <v>80</v>
      </c>
      <c r="B1" s="93"/>
      <c r="C1" s="93"/>
      <c r="D1" s="93"/>
      <c r="E1" s="3" t="s">
        <v>32</v>
      </c>
      <c r="F1" s="94"/>
      <c r="G1" s="95"/>
      <c r="H1" s="95"/>
      <c r="I1" s="95"/>
    </row>
    <row r="2" spans="1:22">
      <c r="A2" s="96" t="s">
        <v>95</v>
      </c>
      <c r="B2" s="97"/>
      <c r="C2" s="97"/>
      <c r="D2" s="97"/>
      <c r="E2" s="97"/>
      <c r="F2" s="97"/>
      <c r="G2" s="97"/>
      <c r="H2" s="97"/>
      <c r="I2" s="97"/>
    </row>
    <row r="3" spans="1:22" s="5" customFormat="1">
      <c r="A3" s="6" t="s">
        <v>42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K3" s="98" t="s">
        <v>83</v>
      </c>
      <c r="L3" s="99"/>
      <c r="M3" s="48" t="s">
        <v>34</v>
      </c>
      <c r="N3" s="48" t="s">
        <v>35</v>
      </c>
      <c r="O3" s="48" t="s">
        <v>36</v>
      </c>
      <c r="P3" s="48" t="s">
        <v>37</v>
      </c>
      <c r="Q3" s="48" t="s">
        <v>38</v>
      </c>
      <c r="R3" s="48" t="s">
        <v>39</v>
      </c>
      <c r="S3" s="48" t="s">
        <v>40</v>
      </c>
      <c r="T3" s="48" t="s">
        <v>41</v>
      </c>
      <c r="U3" s="49"/>
      <c r="V3" s="49"/>
    </row>
    <row r="4" spans="1:22">
      <c r="A4" s="2" t="s">
        <v>33</v>
      </c>
      <c r="B4" s="70"/>
      <c r="C4" s="70"/>
      <c r="D4" s="70"/>
      <c r="E4" s="70"/>
      <c r="F4" s="70"/>
      <c r="G4" s="70"/>
      <c r="H4" s="70"/>
      <c r="I4" s="70"/>
    </row>
    <row r="5" spans="1:22">
      <c r="A5" s="2" t="s">
        <v>51</v>
      </c>
      <c r="B5" s="70"/>
      <c r="C5" s="70"/>
      <c r="D5" s="70"/>
      <c r="E5" s="70"/>
      <c r="F5" s="70"/>
      <c r="G5" s="70"/>
      <c r="H5" s="70"/>
      <c r="I5" s="70"/>
    </row>
    <row r="6" spans="1:22" ht="15.6" customHeight="1">
      <c r="A6" s="2" t="s">
        <v>0</v>
      </c>
      <c r="B6" s="70"/>
      <c r="C6" s="70"/>
      <c r="D6" s="70"/>
      <c r="E6" s="70"/>
      <c r="F6" s="70"/>
      <c r="G6" s="70"/>
      <c r="H6" s="70"/>
      <c r="I6" s="70"/>
      <c r="K6" s="100" t="s">
        <v>43</v>
      </c>
      <c r="L6" s="50" t="s">
        <v>62</v>
      </c>
      <c r="M6" s="51" t="e">
        <f>IF(B6="",NA(),SUM(B6:B10))</f>
        <v>#N/A</v>
      </c>
      <c r="N6" s="51" t="e">
        <f t="shared" ref="N6:P6" si="0">IF(C6="",NA(),SUM(C6:C10))</f>
        <v>#N/A</v>
      </c>
      <c r="O6" s="51" t="e">
        <f t="shared" si="0"/>
        <v>#N/A</v>
      </c>
      <c r="P6" s="51" t="e">
        <f t="shared" si="0"/>
        <v>#N/A</v>
      </c>
      <c r="Q6" s="51" t="e">
        <f>IF(F6="",NA(),SUM(F6:F10))</f>
        <v>#N/A</v>
      </c>
      <c r="R6" s="51" t="e">
        <f t="shared" ref="R6:T6" si="1">IF(G6="",NA(),SUM(G6:G10))</f>
        <v>#N/A</v>
      </c>
      <c r="S6" s="51" t="e">
        <f t="shared" si="1"/>
        <v>#N/A</v>
      </c>
      <c r="T6" s="51" t="e">
        <f t="shared" si="1"/>
        <v>#N/A</v>
      </c>
    </row>
    <row r="7" spans="1:22">
      <c r="A7" s="2" t="s">
        <v>1</v>
      </c>
      <c r="B7" s="70"/>
      <c r="C7" s="70"/>
      <c r="D7" s="70"/>
      <c r="E7" s="70"/>
      <c r="F7" s="70"/>
      <c r="G7" s="70"/>
      <c r="H7" s="70"/>
      <c r="I7" s="70"/>
      <c r="K7" s="100"/>
      <c r="L7" s="52"/>
    </row>
    <row r="8" spans="1:22">
      <c r="A8" s="2" t="s">
        <v>2</v>
      </c>
      <c r="B8" s="70"/>
      <c r="C8" s="70"/>
      <c r="D8" s="70"/>
      <c r="E8" s="70"/>
      <c r="F8" s="70"/>
      <c r="G8" s="70"/>
      <c r="H8" s="70"/>
      <c r="I8" s="70"/>
      <c r="U8" s="53" t="s">
        <v>50</v>
      </c>
    </row>
    <row r="9" spans="1:22">
      <c r="A9" s="2" t="s">
        <v>3</v>
      </c>
      <c r="B9" s="70"/>
      <c r="C9" s="70"/>
      <c r="D9" s="70"/>
      <c r="E9" s="70"/>
      <c r="F9" s="70"/>
      <c r="G9" s="70"/>
      <c r="H9" s="70"/>
      <c r="I9" s="70"/>
      <c r="L9" s="54" t="s">
        <v>108</v>
      </c>
      <c r="M9" s="55" t="e">
        <f>IF(OR(M11&gt;0, M13&gt;0),1,0)</f>
        <v>#N/A</v>
      </c>
      <c r="N9" s="55" t="e">
        <f t="shared" ref="N9:T9" si="2">IF(OR(N11&gt;0, N13&gt;0),1,0)</f>
        <v>#N/A</v>
      </c>
      <c r="O9" s="55" t="e">
        <f t="shared" si="2"/>
        <v>#N/A</v>
      </c>
      <c r="P9" s="55" t="e">
        <f t="shared" si="2"/>
        <v>#N/A</v>
      </c>
      <c r="Q9" s="55" t="e">
        <f t="shared" si="2"/>
        <v>#N/A</v>
      </c>
      <c r="R9" s="55" t="e">
        <f t="shared" si="2"/>
        <v>#N/A</v>
      </c>
      <c r="S9" s="55" t="e">
        <f t="shared" si="2"/>
        <v>#N/A</v>
      </c>
      <c r="T9" s="55" t="e">
        <f t="shared" si="2"/>
        <v>#N/A</v>
      </c>
      <c r="U9" s="56">
        <f>SUMIF(M9:T9,"&lt;&gt;#N/A")</f>
        <v>0</v>
      </c>
    </row>
    <row r="10" spans="1:22">
      <c r="A10" s="2" t="s">
        <v>4</v>
      </c>
      <c r="B10" s="70"/>
      <c r="C10" s="70"/>
      <c r="D10" s="70"/>
      <c r="E10" s="70"/>
      <c r="F10" s="70"/>
      <c r="G10" s="70"/>
      <c r="H10" s="70"/>
      <c r="I10" s="70"/>
      <c r="L10" s="54" t="s">
        <v>107</v>
      </c>
      <c r="M10" s="55" t="e">
        <f>IF(AND(M11=0, M13=0),1,0)</f>
        <v>#N/A</v>
      </c>
      <c r="N10" s="55" t="e">
        <f t="shared" ref="N10:T10" si="3">IF(AND(N11=0, N13=0),1,0)</f>
        <v>#N/A</v>
      </c>
      <c r="O10" s="55" t="e">
        <f t="shared" si="3"/>
        <v>#N/A</v>
      </c>
      <c r="P10" s="55" t="e">
        <f t="shared" si="3"/>
        <v>#N/A</v>
      </c>
      <c r="Q10" s="55" t="e">
        <f t="shared" si="3"/>
        <v>#N/A</v>
      </c>
      <c r="R10" s="55" t="e">
        <f t="shared" si="3"/>
        <v>#N/A</v>
      </c>
      <c r="S10" s="55" t="e">
        <f t="shared" si="3"/>
        <v>#N/A</v>
      </c>
      <c r="T10" s="55" t="e">
        <f t="shared" si="3"/>
        <v>#N/A</v>
      </c>
      <c r="U10" s="56">
        <f>SUMIF(M10:T10,"&lt;&gt;#N/A")</f>
        <v>0</v>
      </c>
    </row>
    <row r="11" spans="1:22">
      <c r="A11" s="2" t="s">
        <v>47</v>
      </c>
      <c r="B11" s="70"/>
      <c r="C11" s="70"/>
      <c r="D11" s="70"/>
      <c r="E11" s="70"/>
      <c r="F11" s="70"/>
      <c r="G11" s="70"/>
      <c r="H11" s="70"/>
      <c r="I11" s="70"/>
      <c r="K11" s="57" t="s">
        <v>44</v>
      </c>
      <c r="L11" s="57" t="s">
        <v>56</v>
      </c>
      <c r="M11" s="51" t="e">
        <f t="shared" ref="M11:P12" si="4">IF(B11="",NA(),B12-B11)</f>
        <v>#N/A</v>
      </c>
      <c r="N11" s="51" t="e">
        <f t="shared" si="4"/>
        <v>#N/A</v>
      </c>
      <c r="O11" s="51" t="e">
        <f t="shared" si="4"/>
        <v>#N/A</v>
      </c>
      <c r="P11" s="51" t="e">
        <f t="shared" si="4"/>
        <v>#N/A</v>
      </c>
      <c r="Q11" s="51" t="e">
        <f>IF(F11="",NA(),F12-F11)</f>
        <v>#N/A</v>
      </c>
      <c r="R11" s="51" t="e">
        <f t="shared" ref="R11:T12" si="5">IF(G11="",NA(),G12-G11)</f>
        <v>#N/A</v>
      </c>
      <c r="S11" s="51" t="e">
        <f t="shared" si="5"/>
        <v>#N/A</v>
      </c>
      <c r="T11" s="51" t="e">
        <f t="shared" si="5"/>
        <v>#N/A</v>
      </c>
      <c r="U11" s="56" t="s">
        <v>110</v>
      </c>
      <c r="V11" s="56">
        <f>COUNTIF(B11:I13, "&gt;4")</f>
        <v>0</v>
      </c>
    </row>
    <row r="12" spans="1:22">
      <c r="A12" s="2" t="s">
        <v>48</v>
      </c>
      <c r="B12" s="70"/>
      <c r="C12" s="70"/>
      <c r="D12" s="70"/>
      <c r="E12" s="70"/>
      <c r="F12" s="70"/>
      <c r="G12" s="70"/>
      <c r="H12" s="70"/>
      <c r="I12" s="70"/>
      <c r="K12" s="58"/>
      <c r="L12" s="54" t="s">
        <v>58</v>
      </c>
      <c r="M12" s="51" t="e">
        <f t="shared" si="4"/>
        <v>#N/A</v>
      </c>
      <c r="N12" s="51" t="e">
        <f t="shared" si="4"/>
        <v>#N/A</v>
      </c>
      <c r="O12" s="51" t="e">
        <f t="shared" si="4"/>
        <v>#N/A</v>
      </c>
      <c r="P12" s="51" t="e">
        <f t="shared" si="4"/>
        <v>#N/A</v>
      </c>
      <c r="Q12" s="51" t="e">
        <f>IF(F12="",NA(),F13-F12)</f>
        <v>#N/A</v>
      </c>
      <c r="R12" s="51" t="e">
        <f t="shared" si="5"/>
        <v>#N/A</v>
      </c>
      <c r="S12" s="51" t="e">
        <f t="shared" si="5"/>
        <v>#N/A</v>
      </c>
      <c r="T12" s="51" t="e">
        <f t="shared" si="5"/>
        <v>#N/A</v>
      </c>
      <c r="U12" s="56" t="s">
        <v>50</v>
      </c>
      <c r="V12" s="56">
        <f>COUNT(B11:I13)</f>
        <v>0</v>
      </c>
    </row>
    <row r="13" spans="1:22">
      <c r="A13" s="2" t="s">
        <v>49</v>
      </c>
      <c r="B13" s="70"/>
      <c r="C13" s="70"/>
      <c r="D13" s="70"/>
      <c r="E13" s="70"/>
      <c r="F13" s="70"/>
      <c r="G13" s="70"/>
      <c r="H13" s="70"/>
      <c r="I13" s="70"/>
      <c r="K13" s="59"/>
      <c r="L13" s="54" t="s">
        <v>59</v>
      </c>
      <c r="M13" s="51" t="e">
        <f t="shared" ref="M13:P13" si="6">IF(B13="",NA(),B13-B11)</f>
        <v>#N/A</v>
      </c>
      <c r="N13" s="51" t="e">
        <f t="shared" si="6"/>
        <v>#N/A</v>
      </c>
      <c r="O13" s="51" t="e">
        <f t="shared" si="6"/>
        <v>#N/A</v>
      </c>
      <c r="P13" s="51" t="e">
        <f t="shared" si="6"/>
        <v>#N/A</v>
      </c>
      <c r="Q13" s="51" t="e">
        <f>IF(F13="",NA(),F13-F11)</f>
        <v>#N/A</v>
      </c>
      <c r="R13" s="51" t="e">
        <f t="shared" ref="R13:T13" si="7">IF(G13="",NA(),G13-G11)</f>
        <v>#N/A</v>
      </c>
      <c r="S13" s="51" t="e">
        <f t="shared" si="7"/>
        <v>#N/A</v>
      </c>
      <c r="T13" s="51" t="e">
        <f t="shared" si="7"/>
        <v>#N/A</v>
      </c>
      <c r="U13" s="60"/>
    </row>
    <row r="14" spans="1:22" ht="15.6" customHeight="1">
      <c r="A14" s="2" t="s">
        <v>5</v>
      </c>
      <c r="B14" s="70"/>
      <c r="C14" s="70"/>
      <c r="D14" s="70"/>
      <c r="E14" s="70"/>
      <c r="F14" s="70"/>
      <c r="G14" s="70"/>
      <c r="H14" s="70"/>
      <c r="I14" s="70"/>
      <c r="K14" s="59" t="s">
        <v>46</v>
      </c>
      <c r="L14" s="59" t="s">
        <v>86</v>
      </c>
      <c r="M14" s="59">
        <v>1</v>
      </c>
      <c r="N14" s="92" t="s">
        <v>69</v>
      </c>
      <c r="O14" s="92"/>
      <c r="P14" s="61" t="e">
        <f t="shared" ref="P14:P19" si="8">AVERAGE(B14:I14)</f>
        <v>#DIV/0!</v>
      </c>
    </row>
    <row r="15" spans="1:22">
      <c r="A15" s="2" t="s">
        <v>6</v>
      </c>
      <c r="B15" s="70"/>
      <c r="C15" s="70"/>
      <c r="D15" s="70"/>
      <c r="E15" s="70"/>
      <c r="F15" s="70"/>
      <c r="G15" s="70"/>
      <c r="H15" s="70"/>
      <c r="I15" s="70"/>
      <c r="K15" s="62"/>
      <c r="L15" s="54" t="s">
        <v>84</v>
      </c>
      <c r="M15" s="54">
        <v>2</v>
      </c>
      <c r="N15" s="92" t="s">
        <v>70</v>
      </c>
      <c r="O15" s="92"/>
      <c r="P15" s="61" t="e">
        <f t="shared" si="8"/>
        <v>#DIV/0!</v>
      </c>
    </row>
    <row r="16" spans="1:22">
      <c r="A16" s="2" t="s">
        <v>7</v>
      </c>
      <c r="B16" s="70"/>
      <c r="C16" s="70"/>
      <c r="D16" s="70"/>
      <c r="E16" s="70"/>
      <c r="F16" s="70"/>
      <c r="G16" s="70"/>
      <c r="H16" s="70"/>
      <c r="I16" s="70"/>
      <c r="K16" s="63"/>
      <c r="L16" s="54" t="s">
        <v>85</v>
      </c>
      <c r="M16" s="54">
        <v>3</v>
      </c>
      <c r="N16" s="92" t="s">
        <v>71</v>
      </c>
      <c r="O16" s="92"/>
      <c r="P16" s="61" t="e">
        <f t="shared" si="8"/>
        <v>#DIV/0!</v>
      </c>
    </row>
    <row r="17" spans="1:20">
      <c r="A17" s="2" t="s">
        <v>8</v>
      </c>
      <c r="B17" s="70"/>
      <c r="C17" s="70"/>
      <c r="D17" s="70"/>
      <c r="E17" s="70"/>
      <c r="F17" s="70"/>
      <c r="G17" s="70"/>
      <c r="H17" s="70"/>
      <c r="I17" s="70"/>
      <c r="K17" s="64"/>
      <c r="L17" s="54" t="s">
        <v>85</v>
      </c>
      <c r="M17" s="54">
        <v>4</v>
      </c>
      <c r="N17" s="92" t="s">
        <v>72</v>
      </c>
      <c r="O17" s="92"/>
      <c r="P17" s="61" t="e">
        <f t="shared" si="8"/>
        <v>#DIV/0!</v>
      </c>
    </row>
    <row r="18" spans="1:20">
      <c r="A18" s="2" t="s">
        <v>9</v>
      </c>
      <c r="B18" s="70"/>
      <c r="C18" s="70"/>
      <c r="D18" s="70"/>
      <c r="E18" s="70"/>
      <c r="F18" s="70"/>
      <c r="G18" s="70"/>
      <c r="H18" s="70"/>
      <c r="I18" s="70"/>
      <c r="K18" s="64"/>
      <c r="L18" s="54" t="s">
        <v>87</v>
      </c>
      <c r="M18" s="54">
        <v>5</v>
      </c>
      <c r="N18" s="92" t="s">
        <v>73</v>
      </c>
      <c r="O18" s="92"/>
      <c r="P18" s="61" t="e">
        <f t="shared" si="8"/>
        <v>#DIV/0!</v>
      </c>
    </row>
    <row r="19" spans="1:20">
      <c r="A19" s="2" t="s">
        <v>10</v>
      </c>
      <c r="B19" s="70"/>
      <c r="C19" s="70"/>
      <c r="D19" s="70"/>
      <c r="E19" s="70"/>
      <c r="F19" s="70"/>
      <c r="G19" s="70"/>
      <c r="H19" s="70"/>
      <c r="I19" s="70"/>
      <c r="K19" s="64"/>
      <c r="L19" s="54" t="s">
        <v>87</v>
      </c>
      <c r="M19" s="54">
        <v>6</v>
      </c>
      <c r="N19" s="92" t="s">
        <v>125</v>
      </c>
      <c r="O19" s="92"/>
      <c r="P19" s="61" t="e">
        <f t="shared" si="8"/>
        <v>#DIV/0!</v>
      </c>
    </row>
    <row r="20" spans="1:20">
      <c r="A20" s="2" t="s">
        <v>11</v>
      </c>
      <c r="B20" s="70"/>
      <c r="C20" s="70"/>
      <c r="D20" s="70"/>
      <c r="E20" s="70"/>
      <c r="F20" s="70"/>
      <c r="G20" s="70"/>
      <c r="H20" s="70"/>
      <c r="I20" s="70"/>
      <c r="K20" s="64"/>
      <c r="L20" s="54" t="s">
        <v>87</v>
      </c>
      <c r="M20" s="54">
        <v>12</v>
      </c>
      <c r="N20" s="92" t="s">
        <v>77</v>
      </c>
      <c r="O20" s="92"/>
      <c r="P20" s="65" t="e">
        <f>AVERAGE(B25:I25)</f>
        <v>#DIV/0!</v>
      </c>
    </row>
    <row r="21" spans="1:20">
      <c r="A21" s="2" t="s">
        <v>12</v>
      </c>
      <c r="B21" s="70"/>
      <c r="C21" s="70"/>
      <c r="D21" s="70"/>
      <c r="E21" s="70"/>
      <c r="F21" s="70"/>
      <c r="G21" s="70"/>
      <c r="H21" s="70"/>
      <c r="I21" s="70"/>
      <c r="K21" s="64"/>
      <c r="L21" s="54" t="s">
        <v>89</v>
      </c>
      <c r="M21" s="54">
        <v>9</v>
      </c>
      <c r="N21" s="102" t="s">
        <v>74</v>
      </c>
      <c r="O21" s="103"/>
      <c r="P21" s="61" t="e">
        <f>AVERAGE(B22:I22)</f>
        <v>#DIV/0!</v>
      </c>
    </row>
    <row r="22" spans="1:20">
      <c r="A22" s="2" t="s">
        <v>13</v>
      </c>
      <c r="B22" s="70"/>
      <c r="C22" s="70"/>
      <c r="D22" s="70"/>
      <c r="E22" s="70"/>
      <c r="F22" s="70"/>
      <c r="G22" s="70"/>
      <c r="H22" s="70"/>
      <c r="I22" s="70"/>
      <c r="K22" s="64"/>
      <c r="L22" s="54" t="s">
        <v>90</v>
      </c>
      <c r="M22" s="54">
        <v>10</v>
      </c>
      <c r="N22" s="92" t="s">
        <v>75</v>
      </c>
      <c r="O22" s="92"/>
      <c r="P22" s="61" t="e">
        <f>AVERAGE(B23:I23)</f>
        <v>#DIV/0!</v>
      </c>
    </row>
    <row r="23" spans="1:20">
      <c r="A23" s="2" t="s">
        <v>14</v>
      </c>
      <c r="B23" s="70"/>
      <c r="C23" s="70"/>
      <c r="D23" s="70"/>
      <c r="E23" s="70"/>
      <c r="F23" s="70"/>
      <c r="G23" s="70"/>
      <c r="H23" s="70"/>
      <c r="I23" s="70"/>
      <c r="K23" s="64"/>
      <c r="L23" s="54" t="s">
        <v>88</v>
      </c>
      <c r="M23" s="54">
        <v>11</v>
      </c>
      <c r="N23" s="92" t="s">
        <v>76</v>
      </c>
      <c r="O23" s="92"/>
      <c r="P23" s="61" t="e">
        <f>AVERAGE(B24:I24)</f>
        <v>#DIV/0!</v>
      </c>
    </row>
    <row r="24" spans="1:20">
      <c r="A24" s="2" t="s">
        <v>15</v>
      </c>
      <c r="B24" s="70"/>
      <c r="C24" s="70"/>
      <c r="D24" s="70"/>
      <c r="E24" s="70"/>
      <c r="F24" s="70"/>
      <c r="G24" s="70"/>
      <c r="H24" s="70"/>
      <c r="I24" s="70"/>
      <c r="K24" s="64"/>
      <c r="L24" s="54" t="s">
        <v>81</v>
      </c>
      <c r="M24" s="54">
        <v>7</v>
      </c>
      <c r="N24" s="92" t="s">
        <v>78</v>
      </c>
      <c r="O24" s="92"/>
      <c r="P24" s="61" t="e">
        <f>AVERAGE(B20:I20)</f>
        <v>#DIV/0!</v>
      </c>
    </row>
    <row r="25" spans="1:20">
      <c r="A25" s="2" t="s">
        <v>26</v>
      </c>
      <c r="B25" s="70"/>
      <c r="C25" s="70"/>
      <c r="D25" s="70"/>
      <c r="E25" s="70"/>
      <c r="F25" s="70"/>
      <c r="G25" s="70"/>
      <c r="H25" s="70"/>
      <c r="I25" s="70"/>
      <c r="K25" s="59"/>
      <c r="L25" s="54" t="s">
        <v>82</v>
      </c>
      <c r="M25" s="54">
        <v>8</v>
      </c>
      <c r="N25" s="92" t="s">
        <v>79</v>
      </c>
      <c r="O25" s="92"/>
      <c r="P25" s="61" t="e">
        <f>AVERAGE(B21:I21)</f>
        <v>#DIV/0!</v>
      </c>
    </row>
    <row r="26" spans="1:20">
      <c r="A26" s="2" t="s">
        <v>16</v>
      </c>
      <c r="B26" s="70"/>
      <c r="C26" s="70"/>
      <c r="D26" s="70"/>
      <c r="E26" s="70"/>
      <c r="F26" s="70"/>
      <c r="G26" s="70"/>
      <c r="H26" s="70"/>
      <c r="I26" s="70"/>
      <c r="K26" s="59" t="s">
        <v>45</v>
      </c>
    </row>
    <row r="27" spans="1:20">
      <c r="A27" s="2" t="s">
        <v>17</v>
      </c>
      <c r="B27" s="70"/>
      <c r="C27" s="70"/>
      <c r="D27" s="70"/>
      <c r="E27" s="70"/>
      <c r="F27" s="70"/>
      <c r="G27" s="70"/>
      <c r="H27" s="70"/>
      <c r="I27" s="70"/>
      <c r="K27" s="54" t="s">
        <v>61</v>
      </c>
      <c r="L27" s="54" t="s">
        <v>149</v>
      </c>
      <c r="M27" s="51" t="e">
        <f>IF(OR(B26="",AND(B26="na",B27="na",B28="na",B29="na")),NA(),AVERAGE(B26:B29))</f>
        <v>#N/A</v>
      </c>
      <c r="N27" s="51" t="e">
        <f t="shared" ref="N27:T27" si="9">IF(OR(C26="",AND(C26="na",C27="na",C28="na",C29="na")),NA(),AVERAGE(C26:C29))</f>
        <v>#N/A</v>
      </c>
      <c r="O27" s="51" t="e">
        <f t="shared" si="9"/>
        <v>#N/A</v>
      </c>
      <c r="P27" s="51" t="e">
        <f t="shared" si="9"/>
        <v>#N/A</v>
      </c>
      <c r="Q27" s="51" t="e">
        <f t="shared" si="9"/>
        <v>#N/A</v>
      </c>
      <c r="R27" s="51" t="e">
        <f t="shared" si="9"/>
        <v>#N/A</v>
      </c>
      <c r="S27" s="51" t="e">
        <f t="shared" si="9"/>
        <v>#N/A</v>
      </c>
      <c r="T27" s="51" t="e">
        <f t="shared" si="9"/>
        <v>#N/A</v>
      </c>
    </row>
    <row r="28" spans="1:20">
      <c r="A28" s="2" t="s">
        <v>18</v>
      </c>
      <c r="B28" s="70"/>
      <c r="C28" s="70"/>
      <c r="D28" s="70"/>
      <c r="E28" s="70"/>
      <c r="F28" s="70"/>
      <c r="G28" s="70"/>
      <c r="H28" s="70"/>
      <c r="I28" s="70"/>
      <c r="K28" s="54" t="s">
        <v>63</v>
      </c>
      <c r="L28" s="54" t="s">
        <v>66</v>
      </c>
      <c r="M28" s="51" t="e">
        <f>IF(OR(B30="", AND(B30="na",B31="na")),NA(),AVERAGE(B30:B31))</f>
        <v>#N/A</v>
      </c>
      <c r="N28" s="51" t="e">
        <f t="shared" ref="N28:T28" si="10">IF(OR(C30="", AND(C30="na",C31="na")),NA(),AVERAGE(C30:C31))</f>
        <v>#N/A</v>
      </c>
      <c r="O28" s="51" t="e">
        <f t="shared" si="10"/>
        <v>#N/A</v>
      </c>
      <c r="P28" s="51" t="e">
        <f t="shared" si="10"/>
        <v>#N/A</v>
      </c>
      <c r="Q28" s="51" t="e">
        <f t="shared" si="10"/>
        <v>#N/A</v>
      </c>
      <c r="R28" s="51" t="e">
        <f t="shared" si="10"/>
        <v>#N/A</v>
      </c>
      <c r="S28" s="51" t="e">
        <f t="shared" si="10"/>
        <v>#N/A</v>
      </c>
      <c r="T28" s="51" t="e">
        <f t="shared" si="10"/>
        <v>#N/A</v>
      </c>
    </row>
    <row r="29" spans="1:20">
      <c r="A29" s="2" t="s">
        <v>19</v>
      </c>
      <c r="B29" s="70"/>
      <c r="C29" s="70"/>
      <c r="D29" s="70"/>
      <c r="E29" s="70"/>
      <c r="F29" s="70"/>
      <c r="G29" s="70"/>
      <c r="H29" s="70"/>
      <c r="I29" s="70"/>
      <c r="K29" s="54" t="s">
        <v>64</v>
      </c>
      <c r="L29" s="54" t="s">
        <v>68</v>
      </c>
      <c r="M29" s="51" t="e">
        <f>IF(OR(B32="", AND(B32="na",B33="na")),NA(),AVERAGE(B32:B33))</f>
        <v>#N/A</v>
      </c>
      <c r="N29" s="51" t="e">
        <f t="shared" ref="N29:T29" si="11">IF(OR(C32="", AND(C32="na",C33="na")),NA(),AVERAGE(C32:C33))</f>
        <v>#N/A</v>
      </c>
      <c r="O29" s="51" t="e">
        <f t="shared" si="11"/>
        <v>#N/A</v>
      </c>
      <c r="P29" s="51" t="e">
        <f t="shared" si="11"/>
        <v>#N/A</v>
      </c>
      <c r="Q29" s="51" t="e">
        <f t="shared" si="11"/>
        <v>#N/A</v>
      </c>
      <c r="R29" s="51" t="e">
        <f t="shared" si="11"/>
        <v>#N/A</v>
      </c>
      <c r="S29" s="51" t="e">
        <f t="shared" si="11"/>
        <v>#N/A</v>
      </c>
      <c r="T29" s="51" t="e">
        <f t="shared" si="11"/>
        <v>#N/A</v>
      </c>
    </row>
    <row r="30" spans="1:20">
      <c r="A30" s="2" t="s">
        <v>20</v>
      </c>
      <c r="B30" s="70"/>
      <c r="C30" s="70"/>
      <c r="D30" s="70"/>
      <c r="E30" s="70"/>
      <c r="F30" s="70"/>
      <c r="G30" s="70"/>
      <c r="H30" s="70"/>
      <c r="I30" s="70"/>
      <c r="K30" s="54" t="s">
        <v>65</v>
      </c>
      <c r="L30" s="54" t="s">
        <v>67</v>
      </c>
      <c r="M30" s="51" t="e">
        <f>IF(OR(B34="",AND(B34="na",B35="na")),NA(),AVERAGE(B34:B35))</f>
        <v>#N/A</v>
      </c>
      <c r="N30" s="51" t="e">
        <f t="shared" ref="N30:T30" si="12">IF(OR(C34="",AND(C34="na",C35="na")),NA(),AVERAGE(C34:C35))</f>
        <v>#N/A</v>
      </c>
      <c r="O30" s="51" t="e">
        <f t="shared" si="12"/>
        <v>#N/A</v>
      </c>
      <c r="P30" s="51" t="e">
        <f t="shared" si="12"/>
        <v>#N/A</v>
      </c>
      <c r="Q30" s="51" t="e">
        <f t="shared" si="12"/>
        <v>#N/A</v>
      </c>
      <c r="R30" s="51" t="e">
        <f t="shared" si="12"/>
        <v>#N/A</v>
      </c>
      <c r="S30" s="51" t="e">
        <f t="shared" si="12"/>
        <v>#N/A</v>
      </c>
      <c r="T30" s="51" t="e">
        <f t="shared" si="12"/>
        <v>#N/A</v>
      </c>
    </row>
    <row r="31" spans="1:20">
      <c r="A31" s="2" t="s">
        <v>21</v>
      </c>
      <c r="B31" s="70"/>
      <c r="C31" s="70"/>
      <c r="D31" s="70"/>
      <c r="E31" s="70"/>
      <c r="F31" s="70"/>
      <c r="G31" s="70"/>
      <c r="H31" s="70"/>
      <c r="I31" s="70"/>
    </row>
    <row r="32" spans="1:20">
      <c r="A32" s="2" t="s">
        <v>22</v>
      </c>
      <c r="B32" s="70"/>
      <c r="C32" s="70"/>
      <c r="D32" s="70"/>
      <c r="E32" s="70"/>
      <c r="F32" s="70"/>
      <c r="G32" s="70"/>
      <c r="H32" s="70"/>
      <c r="I32" s="70"/>
    </row>
    <row r="33" spans="1:22">
      <c r="A33" s="2" t="s">
        <v>23</v>
      </c>
      <c r="B33" s="70"/>
      <c r="C33" s="70"/>
      <c r="D33" s="70"/>
      <c r="E33" s="70"/>
      <c r="F33" s="70"/>
      <c r="G33" s="70"/>
      <c r="H33" s="70"/>
      <c r="I33" s="70"/>
    </row>
    <row r="34" spans="1:22">
      <c r="A34" s="2" t="s">
        <v>24</v>
      </c>
      <c r="B34" s="70"/>
      <c r="C34" s="70"/>
      <c r="D34" s="70"/>
      <c r="E34" s="70"/>
      <c r="F34" s="70"/>
      <c r="G34" s="70"/>
      <c r="H34" s="70"/>
      <c r="I34" s="70"/>
    </row>
    <row r="35" spans="1:22">
      <c r="A35" s="2" t="s">
        <v>25</v>
      </c>
      <c r="B35" s="70"/>
      <c r="C35" s="70"/>
      <c r="D35" s="70"/>
      <c r="E35" s="70"/>
      <c r="F35" s="70"/>
      <c r="G35" s="70"/>
      <c r="H35" s="70"/>
      <c r="I35" s="70"/>
      <c r="U35" s="56" t="s">
        <v>126</v>
      </c>
      <c r="V35" s="56" t="s">
        <v>50</v>
      </c>
    </row>
    <row r="36" spans="1:22" ht="15.6" customHeight="1">
      <c r="A36" s="2" t="s">
        <v>52</v>
      </c>
      <c r="B36" s="70"/>
      <c r="C36" s="70"/>
      <c r="D36" s="70"/>
      <c r="E36" s="70"/>
      <c r="F36" s="70"/>
      <c r="G36" s="70"/>
      <c r="H36" s="70"/>
      <c r="I36" s="70"/>
      <c r="K36" s="78" t="s">
        <v>114</v>
      </c>
      <c r="L36" s="77" t="s">
        <v>53</v>
      </c>
      <c r="M36" s="65" t="e">
        <f t="shared" ref="M36:Q38" si="13">IF(B36="",NA(),IF(AND(B36&lt;1.5,B36&gt;-1.5),1,0))</f>
        <v>#N/A</v>
      </c>
      <c r="N36" s="65" t="e">
        <f t="shared" si="13"/>
        <v>#N/A</v>
      </c>
      <c r="O36" s="65" t="e">
        <f t="shared" si="13"/>
        <v>#N/A</v>
      </c>
      <c r="P36" s="65" t="e">
        <f t="shared" si="13"/>
        <v>#N/A</v>
      </c>
      <c r="Q36" s="65" t="e">
        <f>IF(F36="",NA(),IF(AND(F36&lt;1.5,F36&gt;-1.5),1,0))</f>
        <v>#N/A</v>
      </c>
      <c r="R36" s="65" t="e">
        <f t="shared" ref="R36:T38" si="14">IF(G36="",NA(),IF(AND(G36&lt;1.5,G36&gt;-1.5),1,0))</f>
        <v>#N/A</v>
      </c>
      <c r="S36" s="65" t="e">
        <f t="shared" si="14"/>
        <v>#N/A</v>
      </c>
      <c r="T36" s="66" t="e">
        <f t="shared" si="14"/>
        <v>#N/A</v>
      </c>
      <c r="U36" s="56">
        <f>SUMIF(M36:T36,"&lt;&gt;#N/A")</f>
        <v>0</v>
      </c>
      <c r="V36" s="56">
        <f>COUNT(M36:T36)</f>
        <v>0</v>
      </c>
    </row>
    <row r="37" spans="1:22">
      <c r="A37" s="2" t="s">
        <v>54</v>
      </c>
      <c r="B37" s="70"/>
      <c r="C37" s="70"/>
      <c r="D37" s="70"/>
      <c r="E37" s="70"/>
      <c r="F37" s="70"/>
      <c r="G37" s="70"/>
      <c r="H37" s="70"/>
      <c r="I37" s="70"/>
      <c r="K37" s="67" t="s">
        <v>115</v>
      </c>
      <c r="L37" s="54" t="s">
        <v>55</v>
      </c>
      <c r="M37" s="65" t="e">
        <f t="shared" si="13"/>
        <v>#N/A</v>
      </c>
      <c r="N37" s="65" t="e">
        <f t="shared" si="13"/>
        <v>#N/A</v>
      </c>
      <c r="O37" s="65" t="e">
        <f t="shared" si="13"/>
        <v>#N/A</v>
      </c>
      <c r="P37" s="65" t="e">
        <f t="shared" si="13"/>
        <v>#N/A</v>
      </c>
      <c r="Q37" s="65" t="e">
        <f t="shared" si="13"/>
        <v>#N/A</v>
      </c>
      <c r="R37" s="65" t="e">
        <f t="shared" si="14"/>
        <v>#N/A</v>
      </c>
      <c r="S37" s="65" t="e">
        <f t="shared" si="14"/>
        <v>#N/A</v>
      </c>
      <c r="T37" s="66" t="e">
        <f t="shared" si="14"/>
        <v>#N/A</v>
      </c>
      <c r="U37" s="56">
        <f t="shared" ref="U37:U38" si="15">SUMIF(M37:T37,"&lt;&gt;#N/A")</f>
        <v>0</v>
      </c>
      <c r="V37" s="56">
        <f t="shared" ref="V37:V38" si="16">COUNT(M37:T37)</f>
        <v>0</v>
      </c>
    </row>
    <row r="38" spans="1:22">
      <c r="A38" s="2" t="s">
        <v>57</v>
      </c>
      <c r="B38" s="70"/>
      <c r="C38" s="70"/>
      <c r="D38" s="70"/>
      <c r="E38" s="70"/>
      <c r="F38" s="70"/>
      <c r="G38" s="70"/>
      <c r="H38" s="70"/>
      <c r="I38" s="70"/>
      <c r="K38" s="67"/>
      <c r="L38" s="54" t="s">
        <v>60</v>
      </c>
      <c r="M38" s="65" t="e">
        <f t="shared" si="13"/>
        <v>#N/A</v>
      </c>
      <c r="N38" s="65" t="e">
        <f t="shared" si="13"/>
        <v>#N/A</v>
      </c>
      <c r="O38" s="65" t="e">
        <f t="shared" si="13"/>
        <v>#N/A</v>
      </c>
      <c r="P38" s="65" t="e">
        <f t="shared" si="13"/>
        <v>#N/A</v>
      </c>
      <c r="Q38" s="65" t="e">
        <f t="shared" si="13"/>
        <v>#N/A</v>
      </c>
      <c r="R38" s="65" t="e">
        <f t="shared" si="14"/>
        <v>#N/A</v>
      </c>
      <c r="S38" s="65" t="e">
        <f t="shared" si="14"/>
        <v>#N/A</v>
      </c>
      <c r="T38" s="66" t="e">
        <f t="shared" si="14"/>
        <v>#N/A</v>
      </c>
      <c r="U38" s="56">
        <f t="shared" si="15"/>
        <v>0</v>
      </c>
      <c r="V38" s="56">
        <f t="shared" si="16"/>
        <v>0</v>
      </c>
    </row>
    <row r="39" spans="1:22">
      <c r="T39" s="68"/>
      <c r="U39" s="69">
        <f>SUM(U36:U38)</f>
        <v>0</v>
      </c>
      <c r="V39" s="69">
        <f>SUM(V36:V38)</f>
        <v>0</v>
      </c>
    </row>
    <row r="40" spans="1:22">
      <c r="A40" s="101" t="s">
        <v>96</v>
      </c>
      <c r="B40" s="101"/>
      <c r="C40" s="101"/>
      <c r="D40" s="101"/>
    </row>
    <row r="41" spans="1:22">
      <c r="A41" s="107" t="s">
        <v>97</v>
      </c>
      <c r="B41" s="107"/>
      <c r="C41" s="108" t="s">
        <v>27</v>
      </c>
      <c r="D41" s="108"/>
    </row>
    <row r="42" spans="1:22">
      <c r="A42" s="107" t="s">
        <v>98</v>
      </c>
      <c r="B42" s="107"/>
      <c r="C42" s="108" t="s">
        <v>31</v>
      </c>
      <c r="D42" s="108"/>
    </row>
    <row r="43" spans="1:22">
      <c r="A43" s="107" t="s">
        <v>99</v>
      </c>
      <c r="B43" s="107"/>
      <c r="C43" s="108" t="s">
        <v>28</v>
      </c>
      <c r="D43" s="108"/>
    </row>
    <row r="44" spans="1:22">
      <c r="A44" s="107" t="s">
        <v>100</v>
      </c>
      <c r="B44" s="107"/>
      <c r="C44" s="108" t="s">
        <v>29</v>
      </c>
      <c r="D44" s="108"/>
    </row>
    <row r="45" spans="1:22">
      <c r="A45" s="107" t="s">
        <v>101</v>
      </c>
      <c r="B45" s="107"/>
      <c r="C45" s="108" t="s">
        <v>30</v>
      </c>
      <c r="D45" s="108"/>
    </row>
    <row r="47" spans="1:22">
      <c r="A47" s="104" t="s">
        <v>102</v>
      </c>
      <c r="B47" s="105"/>
      <c r="C47" s="105"/>
      <c r="D47" s="105"/>
      <c r="E47" s="106"/>
      <c r="F47" s="104" t="s">
        <v>127</v>
      </c>
      <c r="G47" s="105"/>
      <c r="H47" s="105"/>
      <c r="I47" s="106"/>
    </row>
    <row r="48" spans="1:22">
      <c r="A48" s="109" t="s">
        <v>103</v>
      </c>
      <c r="B48" s="109"/>
      <c r="C48" s="109"/>
      <c r="D48" s="109"/>
      <c r="E48" s="109"/>
      <c r="F48" s="44" t="s">
        <v>119</v>
      </c>
      <c r="G48" s="45"/>
      <c r="H48" s="45"/>
      <c r="I48" s="46"/>
    </row>
    <row r="49" spans="1:9">
      <c r="A49" s="109" t="s">
        <v>106</v>
      </c>
      <c r="B49" s="109"/>
      <c r="C49" s="109"/>
      <c r="D49" s="109"/>
      <c r="E49" s="109"/>
      <c r="F49" s="44" t="s">
        <v>120</v>
      </c>
      <c r="G49" s="45"/>
      <c r="H49" s="45"/>
      <c r="I49" s="46"/>
    </row>
    <row r="50" spans="1:9">
      <c r="A50" s="109" t="s">
        <v>104</v>
      </c>
      <c r="B50" s="109"/>
      <c r="C50" s="109"/>
      <c r="D50" s="109"/>
      <c r="E50" s="109"/>
      <c r="F50" s="44" t="s">
        <v>123</v>
      </c>
      <c r="G50" s="45"/>
      <c r="H50" s="45"/>
      <c r="I50" s="46"/>
    </row>
    <row r="51" spans="1:9">
      <c r="A51" s="109" t="s">
        <v>128</v>
      </c>
      <c r="B51" s="109"/>
      <c r="C51" s="109"/>
      <c r="D51" s="109"/>
      <c r="E51" s="109"/>
      <c r="F51" s="44" t="s">
        <v>121</v>
      </c>
      <c r="G51" s="45"/>
      <c r="H51" s="45"/>
      <c r="I51" s="46"/>
    </row>
    <row r="52" spans="1:9">
      <c r="A52" s="109" t="s">
        <v>105</v>
      </c>
      <c r="B52" s="109"/>
      <c r="C52" s="109"/>
      <c r="D52" s="109"/>
      <c r="E52" s="109"/>
      <c r="F52" s="44" t="s">
        <v>122</v>
      </c>
      <c r="G52" s="45"/>
      <c r="H52" s="45"/>
      <c r="I52" s="46"/>
    </row>
  </sheetData>
  <mergeCells count="35">
    <mergeCell ref="A48:E48"/>
    <mergeCell ref="A49:E49"/>
    <mergeCell ref="A50:E50"/>
    <mergeCell ref="A51:E51"/>
    <mergeCell ref="A52:E52"/>
    <mergeCell ref="F47:I47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7:E47"/>
    <mergeCell ref="A40:D40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4:O14"/>
    <mergeCell ref="B1:D1"/>
    <mergeCell ref="F1:I1"/>
    <mergeCell ref="A2:I2"/>
    <mergeCell ref="K3:L3"/>
    <mergeCell ref="K6:K7"/>
  </mergeCells>
  <phoneticPr fontId="1" type="noConversion"/>
  <pageMargins left="0.7" right="0.7" top="0.75" bottom="0.75" header="0.3" footer="0.3"/>
  <pageSetup paperSize="9" scale="58" orientation="portrait" r:id="rId1"/>
  <rowBreaks count="1" manualBreakCount="1">
    <brk id="53" max="21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"/>
  <sheetViews>
    <sheetView zoomScaleNormal="100" zoomScaleSheetLayoutView="130" zoomScalePageLayoutView="55" workbookViewId="0">
      <selection sqref="A1:H1"/>
    </sheetView>
  </sheetViews>
  <sheetFormatPr defaultColWidth="8.875" defaultRowHeight="16.5"/>
  <cols>
    <col min="1" max="5" width="15.875" customWidth="1"/>
    <col min="6" max="6" width="15.875" style="9" customWidth="1"/>
    <col min="7" max="7" width="17.125" style="9" customWidth="1"/>
    <col min="8" max="8" width="15.875" style="9" customWidth="1"/>
    <col min="9" max="10" width="15.875" customWidth="1"/>
  </cols>
  <sheetData>
    <row r="1" spans="1:10" ht="16.350000000000001" customHeight="1" thickBot="1">
      <c r="A1" s="111" t="s">
        <v>166</v>
      </c>
      <c r="B1" s="112"/>
      <c r="C1" s="112"/>
      <c r="D1" s="112"/>
      <c r="E1" s="112"/>
      <c r="F1" s="112"/>
      <c r="G1" s="112"/>
      <c r="H1" s="113"/>
    </row>
    <row r="2" spans="1:10" ht="16.350000000000001" customHeight="1">
      <c r="A2" s="13" t="s">
        <v>80</v>
      </c>
      <c r="B2" s="114">
        <f>Chinese!B1</f>
        <v>0</v>
      </c>
      <c r="C2" s="114"/>
      <c r="D2" s="115" t="s">
        <v>91</v>
      </c>
      <c r="E2" s="71" t="str">
        <f>IF(Chinese!B6="","1(abs)",1)</f>
        <v>1(abs)</v>
      </c>
      <c r="F2" s="71" t="str">
        <f>IF(Chinese!C6="","2(abs)",2)</f>
        <v>2(abs)</v>
      </c>
      <c r="G2" s="71" t="str">
        <f>IF(Chinese!D6="","3(abs)",3)</f>
        <v>3(abs)</v>
      </c>
      <c r="H2" s="71" t="str">
        <f>IF(Chinese!E6="","4(abs)",4)</f>
        <v>4(abs)</v>
      </c>
      <c r="I2" s="1"/>
      <c r="J2" s="1"/>
    </row>
    <row r="3" spans="1:10" ht="16.350000000000001" customHeight="1">
      <c r="A3" s="8" t="s">
        <v>32</v>
      </c>
      <c r="B3" s="116">
        <f>Chinese!F1</f>
        <v>0</v>
      </c>
      <c r="C3" s="116"/>
      <c r="D3" s="114"/>
      <c r="E3" s="25" t="str">
        <f>IF(Chinese!F6="","5(abs)",5)</f>
        <v>5(abs)</v>
      </c>
      <c r="F3" s="25" t="str">
        <f>IF(Chinese!G6="","6(abs)",6)</f>
        <v>6(abs)</v>
      </c>
      <c r="G3" s="25" t="str">
        <f>IF(Chinese!H6="","7(abs)",7)</f>
        <v>7(abs)</v>
      </c>
      <c r="H3" s="25" t="str">
        <f>IF(Chinese!I6="","8(abs)",8)</f>
        <v>8(abs)</v>
      </c>
    </row>
    <row r="4" spans="1:10" ht="16.350000000000001" customHeight="1">
      <c r="A4" s="13" t="s">
        <v>33</v>
      </c>
      <c r="B4" s="84">
        <f>Chinese!B4</f>
        <v>0</v>
      </c>
      <c r="C4" s="32" t="s">
        <v>92</v>
      </c>
      <c r="D4" s="83">
        <f>Chinese!I4</f>
        <v>0</v>
      </c>
      <c r="E4" s="117" t="s">
        <v>94</v>
      </c>
      <c r="F4" s="118"/>
      <c r="G4" s="118"/>
      <c r="H4" s="119"/>
    </row>
    <row r="5" spans="1:10" ht="16.350000000000001" customHeight="1" thickBot="1">
      <c r="A5" s="110"/>
      <c r="B5" s="110"/>
      <c r="C5" s="110"/>
      <c r="D5" s="110"/>
      <c r="E5" s="110"/>
      <c r="F5" s="110"/>
      <c r="G5" s="110"/>
      <c r="H5" s="110"/>
    </row>
    <row r="6" spans="1:10" ht="16.350000000000001" customHeight="1" thickBot="1">
      <c r="A6" s="120" t="s">
        <v>43</v>
      </c>
      <c r="B6" s="121"/>
      <c r="C6" s="121"/>
      <c r="D6" s="121"/>
      <c r="E6" s="122"/>
      <c r="F6" s="123" t="s">
        <v>93</v>
      </c>
      <c r="G6" s="124"/>
      <c r="H6" s="125"/>
    </row>
    <row r="7" spans="1:10" ht="16.350000000000001" customHeight="1">
      <c r="A7" s="7"/>
      <c r="B7" s="7"/>
      <c r="C7" s="7"/>
      <c r="D7" s="7"/>
      <c r="E7" s="26">
        <v>999</v>
      </c>
      <c r="F7" s="72" t="s">
        <v>167</v>
      </c>
      <c r="G7" s="11"/>
      <c r="H7" s="12"/>
    </row>
    <row r="8" spans="1:10" ht="16.350000000000001" customHeight="1">
      <c r="A8" s="7"/>
      <c r="B8" s="7"/>
      <c r="C8" s="7"/>
      <c r="D8" s="7"/>
      <c r="E8" s="15">
        <v>999</v>
      </c>
      <c r="G8" s="11"/>
      <c r="H8" s="12"/>
    </row>
    <row r="9" spans="1:10" ht="16.350000000000001" customHeight="1">
      <c r="A9" s="7"/>
      <c r="B9" s="7"/>
      <c r="C9" s="7"/>
      <c r="D9" s="7"/>
      <c r="E9" s="15">
        <v>999</v>
      </c>
      <c r="F9" s="72" t="s">
        <v>168</v>
      </c>
      <c r="G9" s="11"/>
      <c r="H9" s="12"/>
    </row>
    <row r="10" spans="1:10" ht="16.350000000000001" customHeight="1">
      <c r="A10" s="7"/>
      <c r="B10" s="7"/>
      <c r="C10" s="7"/>
      <c r="D10" s="7"/>
      <c r="E10" s="15">
        <v>999</v>
      </c>
      <c r="F10" s="90" t="s">
        <v>151</v>
      </c>
      <c r="G10" s="11"/>
      <c r="H10" s="12"/>
    </row>
    <row r="11" spans="1:10" ht="16.350000000000001" customHeight="1">
      <c r="A11" s="7"/>
      <c r="B11" s="7"/>
      <c r="C11" s="7"/>
      <c r="D11" s="7"/>
      <c r="E11" s="15">
        <v>999</v>
      </c>
      <c r="F11" s="72"/>
      <c r="G11" s="11"/>
      <c r="H11" s="12"/>
    </row>
    <row r="12" spans="1:10" ht="16.350000000000001" customHeight="1">
      <c r="A12" s="7"/>
      <c r="B12" s="7"/>
      <c r="C12" s="7"/>
      <c r="D12" s="7"/>
      <c r="E12" s="15"/>
      <c r="F12" s="72" t="s">
        <v>164</v>
      </c>
      <c r="G12" s="11"/>
      <c r="H12" s="12"/>
    </row>
    <row r="13" spans="1:10" ht="16.350000000000001" customHeight="1">
      <c r="A13" s="7"/>
      <c r="B13" s="7"/>
      <c r="C13" s="7"/>
      <c r="D13" s="7"/>
      <c r="E13" s="15"/>
      <c r="F13" s="89" t="s">
        <v>111</v>
      </c>
      <c r="G13" s="11"/>
      <c r="H13" s="12"/>
    </row>
    <row r="14" spans="1:10" ht="16.350000000000001" customHeight="1">
      <c r="A14" s="7"/>
      <c r="B14" s="7"/>
      <c r="C14" s="7"/>
      <c r="D14" s="7"/>
      <c r="E14" s="15"/>
      <c r="F14" s="89" t="s">
        <v>152</v>
      </c>
      <c r="G14" s="11"/>
      <c r="H14" s="12"/>
    </row>
    <row r="15" spans="1:10" ht="16.350000000000001" customHeight="1">
      <c r="A15" s="7"/>
      <c r="B15" s="7"/>
      <c r="C15" s="7"/>
      <c r="D15" s="7"/>
      <c r="E15" s="15"/>
      <c r="F15" s="11"/>
      <c r="G15" s="11"/>
      <c r="H15" s="12"/>
    </row>
    <row r="16" spans="1:10" ht="16.350000000000001" customHeight="1">
      <c r="A16" s="7"/>
      <c r="B16" s="7"/>
      <c r="C16" s="7"/>
      <c r="D16" s="7"/>
      <c r="E16" s="15"/>
      <c r="F16" s="72" t="s">
        <v>165</v>
      </c>
      <c r="G16" s="11"/>
      <c r="H16" s="12"/>
    </row>
    <row r="17" spans="1:9" ht="16.350000000000001" customHeight="1">
      <c r="A17" s="7"/>
      <c r="B17" s="7"/>
      <c r="C17" s="7"/>
      <c r="D17" s="7"/>
      <c r="E17" s="15"/>
      <c r="F17" s="89"/>
      <c r="G17" s="11"/>
      <c r="H17" s="12"/>
    </row>
    <row r="18" spans="1:9" ht="16.350000000000001" customHeight="1">
      <c r="A18" s="7"/>
      <c r="B18" s="7"/>
      <c r="C18" s="7"/>
      <c r="D18" s="7"/>
      <c r="E18" s="15"/>
      <c r="F18" s="11"/>
      <c r="G18" s="11"/>
      <c r="H18" s="12"/>
    </row>
    <row r="19" spans="1:9" ht="16.350000000000001" customHeight="1">
      <c r="A19" s="7"/>
      <c r="B19" s="7"/>
      <c r="C19" s="7"/>
      <c r="D19" s="7"/>
      <c r="E19" s="15"/>
      <c r="F19" s="11"/>
      <c r="G19" s="11"/>
      <c r="H19" s="12"/>
    </row>
    <row r="20" spans="1:9" ht="16.350000000000001" customHeight="1" thickBot="1">
      <c r="A20" s="7"/>
      <c r="B20" s="7"/>
      <c r="C20" s="7"/>
      <c r="D20" s="7"/>
      <c r="E20" s="27"/>
      <c r="F20" s="11"/>
      <c r="G20" s="11"/>
      <c r="H20" s="12"/>
    </row>
    <row r="21" spans="1:9" ht="16.350000000000001" customHeight="1" thickBot="1">
      <c r="A21" s="126" t="s">
        <v>44</v>
      </c>
      <c r="B21" s="127"/>
      <c r="C21" s="127"/>
      <c r="D21" s="127"/>
      <c r="E21" s="128"/>
      <c r="F21" s="129" t="s">
        <v>93</v>
      </c>
      <c r="G21" s="130"/>
      <c r="H21" s="131"/>
    </row>
    <row r="22" spans="1:9" ht="16.350000000000001" customHeight="1">
      <c r="A22" s="7"/>
      <c r="B22" s="7"/>
      <c r="C22" s="7"/>
      <c r="D22" s="7"/>
      <c r="E22" s="26"/>
      <c r="F22" s="88" t="s">
        <v>153</v>
      </c>
      <c r="G22" s="11"/>
      <c r="H22" s="36"/>
    </row>
    <row r="23" spans="1:9" ht="16.350000000000001" customHeight="1">
      <c r="A23" s="7"/>
      <c r="B23" s="7"/>
      <c r="C23" s="7"/>
      <c r="D23" s="7"/>
      <c r="E23" s="15"/>
      <c r="F23" s="11"/>
      <c r="G23" s="73" t="s">
        <v>154</v>
      </c>
      <c r="H23" s="34" t="e">
        <f>Chinese!V11/Chinese!V12</f>
        <v>#DIV/0!</v>
      </c>
    </row>
    <row r="24" spans="1:9" ht="16.350000000000001" customHeight="1">
      <c r="A24" s="7"/>
      <c r="B24" s="7"/>
      <c r="C24" s="7"/>
      <c r="D24" s="7"/>
      <c r="E24" s="15"/>
      <c r="F24" s="39"/>
      <c r="H24" s="37"/>
      <c r="I24" s="35"/>
    </row>
    <row r="25" spans="1:9" ht="16.350000000000001" customHeight="1">
      <c r="A25" s="7"/>
      <c r="B25" s="7"/>
      <c r="C25" s="7"/>
      <c r="D25" s="7"/>
      <c r="E25" s="15"/>
      <c r="F25" s="72" t="s">
        <v>112</v>
      </c>
      <c r="G25" s="40">
        <f>COUNT(Chinese!B6:I6)</f>
        <v>0</v>
      </c>
      <c r="H25" s="87" t="s">
        <v>109</v>
      </c>
    </row>
    <row r="26" spans="1:9" ht="16.350000000000001" customHeight="1">
      <c r="A26" s="7"/>
      <c r="B26" s="7"/>
      <c r="C26" s="7"/>
      <c r="D26" s="7"/>
      <c r="E26" s="15"/>
      <c r="F26" s="40">
        <f>Chinese!U9</f>
        <v>0</v>
      </c>
      <c r="G26" s="91" t="s">
        <v>169</v>
      </c>
      <c r="H26" s="12"/>
    </row>
    <row r="27" spans="1:9" ht="16.350000000000001" customHeight="1">
      <c r="A27" s="7"/>
      <c r="B27" s="7"/>
      <c r="C27" s="7"/>
      <c r="D27" s="7"/>
      <c r="E27" s="15" t="s">
        <v>139</v>
      </c>
      <c r="F27" s="11"/>
      <c r="G27" s="73" t="s">
        <v>154</v>
      </c>
      <c r="H27" s="75" t="e">
        <f>F26/G25</f>
        <v>#DIV/0!</v>
      </c>
    </row>
    <row r="28" spans="1:9" ht="16.350000000000001" customHeight="1">
      <c r="A28" s="7"/>
      <c r="B28" s="7"/>
      <c r="C28" s="7"/>
      <c r="D28" s="7"/>
      <c r="E28" s="15"/>
      <c r="F28" s="11"/>
      <c r="G28" s="11"/>
      <c r="H28" s="10"/>
    </row>
    <row r="29" spans="1:9" ht="16.350000000000001" customHeight="1">
      <c r="A29" s="7"/>
      <c r="B29" s="7"/>
      <c r="C29" s="7"/>
      <c r="D29" s="7"/>
      <c r="E29" s="15"/>
      <c r="F29" s="72" t="s">
        <v>112</v>
      </c>
      <c r="G29" s="40">
        <f>COUNT(Chinese!B10:I10)</f>
        <v>0</v>
      </c>
      <c r="H29" s="87" t="s">
        <v>109</v>
      </c>
    </row>
    <row r="30" spans="1:9" ht="16.350000000000001" customHeight="1">
      <c r="A30" s="7"/>
      <c r="B30" s="7"/>
      <c r="C30" s="7"/>
      <c r="D30" s="7"/>
      <c r="E30" s="15"/>
      <c r="F30" s="40">
        <f>Chinese!U10</f>
        <v>0</v>
      </c>
      <c r="G30" s="86" t="s">
        <v>124</v>
      </c>
      <c r="H30" s="12"/>
    </row>
    <row r="31" spans="1:9" ht="16.350000000000001" customHeight="1">
      <c r="A31" s="7"/>
      <c r="B31" s="7"/>
      <c r="C31" s="7"/>
      <c r="D31" s="7"/>
      <c r="E31" s="15"/>
      <c r="F31" s="11"/>
      <c r="G31" s="73" t="s">
        <v>154</v>
      </c>
      <c r="H31" s="76" t="e">
        <f>F30/G29</f>
        <v>#DIV/0!</v>
      </c>
    </row>
    <row r="32" spans="1:9" ht="16.350000000000001" customHeight="1">
      <c r="A32" s="7"/>
      <c r="B32" s="7"/>
      <c r="C32" s="7"/>
      <c r="D32" s="7"/>
      <c r="E32" s="15"/>
      <c r="H32" s="37"/>
    </row>
    <row r="33" spans="1:8" ht="16.350000000000001" customHeight="1">
      <c r="A33" s="7"/>
      <c r="B33" s="7"/>
      <c r="C33" s="7"/>
      <c r="D33" s="7"/>
      <c r="E33" s="15"/>
      <c r="H33" s="37"/>
    </row>
    <row r="34" spans="1:8" ht="16.350000000000001" customHeight="1">
      <c r="A34" s="7"/>
      <c r="B34" s="7"/>
      <c r="C34" s="7"/>
      <c r="D34" s="7"/>
      <c r="E34" s="15"/>
      <c r="H34" s="37"/>
    </row>
    <row r="35" spans="1:8" ht="16.350000000000001" customHeight="1" thickBot="1">
      <c r="A35" s="7"/>
      <c r="B35" s="7"/>
      <c r="C35" s="7"/>
      <c r="D35" s="7"/>
      <c r="E35" s="27"/>
      <c r="F35" s="11"/>
      <c r="G35" s="11"/>
      <c r="H35" s="38"/>
    </row>
    <row r="36" spans="1:8" ht="16.350000000000001" customHeight="1" thickBot="1">
      <c r="A36" s="126" t="s">
        <v>46</v>
      </c>
      <c r="B36" s="127"/>
      <c r="C36" s="127"/>
      <c r="D36" s="127"/>
      <c r="E36" s="128"/>
      <c r="F36" s="129" t="s">
        <v>93</v>
      </c>
      <c r="G36" s="130"/>
      <c r="H36" s="131"/>
    </row>
    <row r="37" spans="1:8" ht="16.350000000000001" customHeight="1">
      <c r="A37" s="7"/>
      <c r="B37" s="7"/>
      <c r="C37" s="7"/>
      <c r="D37" s="7"/>
      <c r="E37" s="26"/>
      <c r="F37" s="72" t="s">
        <v>159</v>
      </c>
      <c r="G37" s="11"/>
      <c r="H37" s="36"/>
    </row>
    <row r="38" spans="1:8" ht="16.350000000000001" customHeight="1">
      <c r="A38" s="7"/>
      <c r="B38" s="7"/>
      <c r="C38" s="7"/>
      <c r="D38" s="7"/>
      <c r="E38" s="15"/>
      <c r="F38" s="14" t="s">
        <v>155</v>
      </c>
      <c r="G38" s="14"/>
      <c r="H38" s="15"/>
    </row>
    <row r="39" spans="1:8" ht="16.350000000000001" customHeight="1">
      <c r="A39" s="7"/>
      <c r="B39" s="7"/>
      <c r="C39" s="7"/>
      <c r="D39" s="7"/>
      <c r="E39" s="15"/>
      <c r="F39" s="14" t="s">
        <v>161</v>
      </c>
      <c r="G39" s="14"/>
      <c r="H39" s="15"/>
    </row>
    <row r="40" spans="1:8" ht="16.350000000000001" customHeight="1">
      <c r="A40" s="7"/>
      <c r="B40" s="7"/>
      <c r="C40" s="7"/>
      <c r="D40" s="7"/>
      <c r="E40" s="15"/>
      <c r="G40" s="14"/>
      <c r="H40" s="15"/>
    </row>
    <row r="41" spans="1:8" ht="16.350000000000001" customHeight="1">
      <c r="A41" s="7"/>
      <c r="B41" s="7"/>
      <c r="C41" s="7"/>
      <c r="D41" s="7"/>
      <c r="E41" s="15"/>
      <c r="F41" s="72" t="s">
        <v>160</v>
      </c>
      <c r="G41" s="14"/>
      <c r="H41" s="15"/>
    </row>
    <row r="42" spans="1:8" ht="16.350000000000001" customHeight="1">
      <c r="A42" s="7"/>
      <c r="B42" s="7"/>
      <c r="C42" s="7"/>
      <c r="D42" s="7"/>
      <c r="E42" s="15"/>
      <c r="F42" s="14" t="s">
        <v>156</v>
      </c>
      <c r="G42" s="14"/>
      <c r="H42" s="15"/>
    </row>
    <row r="43" spans="1:8" ht="16.350000000000001" customHeight="1">
      <c r="A43" s="7"/>
      <c r="B43" s="7"/>
      <c r="C43" s="7"/>
      <c r="D43" s="7"/>
      <c r="E43" s="15"/>
      <c r="F43" s="14" t="s">
        <v>162</v>
      </c>
      <c r="G43" s="14"/>
      <c r="H43" s="15"/>
    </row>
    <row r="44" spans="1:8" ht="16.350000000000001" customHeight="1">
      <c r="A44" s="7"/>
      <c r="B44" s="7"/>
      <c r="C44" s="7"/>
      <c r="D44" s="7"/>
      <c r="E44" s="15"/>
      <c r="F44" s="14"/>
      <c r="G44" s="14"/>
      <c r="H44" s="15"/>
    </row>
    <row r="45" spans="1:8" ht="16.350000000000001" customHeight="1">
      <c r="A45" s="7"/>
      <c r="B45" s="7"/>
      <c r="C45" s="7"/>
      <c r="D45" s="7"/>
      <c r="E45" s="15"/>
      <c r="F45" s="72" t="s">
        <v>142</v>
      </c>
      <c r="G45" s="14"/>
      <c r="H45" s="15"/>
    </row>
    <row r="46" spans="1:8" ht="16.350000000000001" customHeight="1">
      <c r="A46" s="7"/>
      <c r="B46" s="7"/>
      <c r="C46" s="7"/>
      <c r="D46" s="7"/>
      <c r="E46" s="15"/>
      <c r="F46" s="14" t="s">
        <v>140</v>
      </c>
      <c r="G46" s="14"/>
      <c r="H46" s="15"/>
    </row>
    <row r="47" spans="1:8" ht="16.350000000000001" customHeight="1">
      <c r="A47" s="7"/>
      <c r="B47" s="7"/>
      <c r="C47" s="7"/>
      <c r="D47" s="7"/>
      <c r="E47" s="15"/>
      <c r="F47" s="14" t="s">
        <v>150</v>
      </c>
      <c r="G47" s="14"/>
      <c r="H47" s="15"/>
    </row>
    <row r="48" spans="1:8" ht="16.350000000000001" customHeight="1">
      <c r="A48" s="7"/>
      <c r="B48" s="7"/>
      <c r="C48" s="7"/>
      <c r="D48" s="7"/>
      <c r="E48" s="15"/>
      <c r="F48" s="14" t="s">
        <v>163</v>
      </c>
      <c r="G48" s="14"/>
      <c r="H48" s="15"/>
    </row>
    <row r="49" spans="1:9" ht="16.350000000000001" customHeight="1">
      <c r="A49" s="7"/>
      <c r="B49" s="7"/>
      <c r="C49" s="7"/>
      <c r="D49" s="7"/>
      <c r="E49" s="15"/>
      <c r="F49" s="14"/>
      <c r="G49" s="14"/>
      <c r="H49" s="15"/>
    </row>
    <row r="50" spans="1:9" ht="16.350000000000001" customHeight="1">
      <c r="A50" s="7"/>
      <c r="B50" s="7"/>
      <c r="C50" s="7"/>
      <c r="D50" s="7"/>
      <c r="E50" s="15"/>
      <c r="F50" s="14" t="s">
        <v>141</v>
      </c>
      <c r="G50" s="14"/>
      <c r="H50" s="15"/>
    </row>
    <row r="51" spans="1:9" ht="16.350000000000001" customHeight="1">
      <c r="A51" s="7"/>
      <c r="B51" s="7"/>
      <c r="C51" s="7"/>
      <c r="D51" s="7"/>
      <c r="E51" s="15"/>
      <c r="F51" s="14"/>
      <c r="G51" s="14"/>
      <c r="H51" s="15"/>
    </row>
    <row r="52" spans="1:9" ht="16.350000000000001" customHeight="1">
      <c r="A52" s="7"/>
      <c r="B52" s="7"/>
      <c r="C52" s="7"/>
      <c r="D52" s="7"/>
      <c r="E52" s="15"/>
      <c r="F52" s="14"/>
      <c r="G52" s="14"/>
      <c r="H52" s="15"/>
    </row>
    <row r="53" spans="1:9" ht="16.350000000000001" customHeight="1">
      <c r="A53" s="7"/>
      <c r="B53" s="7"/>
      <c r="C53" s="7"/>
      <c r="D53" s="7"/>
      <c r="E53" s="15"/>
      <c r="F53" s="14"/>
      <c r="G53" s="14"/>
      <c r="H53" s="15"/>
    </row>
    <row r="54" spans="1:9" ht="16.350000000000001" customHeight="1">
      <c r="A54" s="7"/>
      <c r="B54" s="7"/>
      <c r="C54" s="7"/>
      <c r="D54" s="7"/>
      <c r="E54" s="15"/>
      <c r="F54" s="74"/>
      <c r="G54" s="14"/>
      <c r="H54" s="15"/>
    </row>
    <row r="55" spans="1:9" ht="16.350000000000001" customHeight="1">
      <c r="A55" s="7"/>
      <c r="B55" s="7"/>
      <c r="C55" s="7"/>
      <c r="D55" s="7"/>
      <c r="E55" s="15"/>
      <c r="F55" s="11"/>
      <c r="G55" s="14"/>
      <c r="H55" s="15"/>
    </row>
    <row r="56" spans="1:9" ht="16.350000000000001" customHeight="1">
      <c r="A56" s="30"/>
      <c r="B56" s="30"/>
      <c r="C56" s="30"/>
      <c r="D56" s="30"/>
      <c r="E56" s="31"/>
      <c r="F56" s="28"/>
      <c r="G56" s="41"/>
      <c r="H56" s="31"/>
    </row>
    <row r="57" spans="1:9" ht="16.350000000000001" customHeight="1" thickBot="1">
      <c r="A57" s="42"/>
      <c r="B57" s="42"/>
      <c r="C57" s="42"/>
      <c r="D57" s="42"/>
      <c r="E57" s="42"/>
      <c r="F57" s="33"/>
      <c r="G57" s="43"/>
      <c r="H57" s="43"/>
      <c r="I57" s="35"/>
    </row>
    <row r="58" spans="1:9" ht="16.350000000000001" customHeight="1" thickBot="1">
      <c r="A58" s="132" t="s">
        <v>45</v>
      </c>
      <c r="B58" s="133"/>
      <c r="C58" s="133"/>
      <c r="D58" s="133"/>
      <c r="E58" s="134"/>
      <c r="F58" s="135" t="s">
        <v>93</v>
      </c>
      <c r="G58" s="136"/>
      <c r="H58" s="137"/>
    </row>
    <row r="59" spans="1:9" ht="16.350000000000001" customHeight="1">
      <c r="A59" s="7"/>
      <c r="B59" s="7"/>
      <c r="C59" s="7"/>
      <c r="D59" s="7"/>
      <c r="E59" s="26"/>
      <c r="F59" s="72" t="s">
        <v>143</v>
      </c>
      <c r="G59" s="11"/>
      <c r="H59" s="12"/>
    </row>
    <row r="60" spans="1:9" ht="16.350000000000001" customHeight="1">
      <c r="A60" s="7"/>
      <c r="B60" s="7"/>
      <c r="C60" s="7"/>
      <c r="D60" s="7"/>
      <c r="E60" s="15"/>
      <c r="F60" s="11" t="s">
        <v>145</v>
      </c>
      <c r="G60" s="11"/>
      <c r="H60" s="12"/>
    </row>
    <row r="61" spans="1:9" ht="16.350000000000001" customHeight="1">
      <c r="A61" s="7"/>
      <c r="B61" s="7"/>
      <c r="C61" s="7"/>
      <c r="D61" s="7"/>
      <c r="E61" s="15"/>
      <c r="F61" s="11" t="s">
        <v>146</v>
      </c>
      <c r="G61" s="11"/>
      <c r="H61" s="12"/>
    </row>
    <row r="62" spans="1:9" ht="16.350000000000001" customHeight="1">
      <c r="A62" s="7"/>
      <c r="B62" s="7"/>
      <c r="C62" s="7"/>
      <c r="D62" s="7"/>
      <c r="E62" s="15"/>
      <c r="F62" s="11" t="s">
        <v>147</v>
      </c>
      <c r="G62" s="11"/>
      <c r="H62" s="12"/>
    </row>
    <row r="63" spans="1:9" ht="16.350000000000001" customHeight="1">
      <c r="A63" s="7"/>
      <c r="B63" s="7"/>
      <c r="C63" s="7"/>
      <c r="D63" s="7"/>
      <c r="E63" s="15"/>
      <c r="F63" s="11"/>
      <c r="G63" s="11"/>
      <c r="H63" s="12"/>
    </row>
    <row r="64" spans="1:9" ht="16.350000000000001" customHeight="1">
      <c r="A64" s="7"/>
      <c r="B64" s="7"/>
      <c r="C64" s="7"/>
      <c r="D64" s="7"/>
      <c r="E64" s="15"/>
      <c r="F64" s="72" t="s">
        <v>144</v>
      </c>
      <c r="G64" s="11"/>
      <c r="H64" s="12"/>
    </row>
    <row r="65" spans="1:8" ht="16.350000000000001" customHeight="1">
      <c r="A65" s="7"/>
      <c r="B65" s="7"/>
      <c r="C65" s="7"/>
      <c r="D65" s="7"/>
      <c r="E65" s="15"/>
      <c r="F65" s="11" t="s">
        <v>118</v>
      </c>
      <c r="G65" s="11"/>
      <c r="H65" s="12"/>
    </row>
    <row r="66" spans="1:8" ht="16.350000000000001" customHeight="1">
      <c r="A66" s="7"/>
      <c r="B66" s="7"/>
      <c r="C66" s="7"/>
      <c r="D66" s="7"/>
      <c r="E66" s="15"/>
      <c r="F66" s="72"/>
      <c r="G66" s="11"/>
      <c r="H66" s="12"/>
    </row>
    <row r="67" spans="1:8" ht="16.350000000000001" customHeight="1">
      <c r="A67" s="7"/>
      <c r="B67" s="7"/>
      <c r="C67" s="7"/>
      <c r="D67" s="7"/>
      <c r="E67" s="15"/>
      <c r="F67" s="72" t="s">
        <v>157</v>
      </c>
      <c r="G67" s="11"/>
      <c r="H67" s="12"/>
    </row>
    <row r="68" spans="1:8" ht="16.350000000000001" customHeight="1">
      <c r="A68" s="7"/>
      <c r="B68" s="7"/>
      <c r="C68" s="7"/>
      <c r="D68" s="7"/>
      <c r="E68" s="15"/>
      <c r="F68" s="11"/>
      <c r="G68" s="11"/>
      <c r="H68" s="12"/>
    </row>
    <row r="69" spans="1:8" ht="16.350000000000001" customHeight="1">
      <c r="A69" s="7"/>
      <c r="B69" s="7"/>
      <c r="C69" s="7"/>
      <c r="D69" s="7"/>
      <c r="E69" s="15"/>
      <c r="F69" s="72" t="s">
        <v>148</v>
      </c>
      <c r="G69" s="11"/>
      <c r="H69" s="12"/>
    </row>
    <row r="70" spans="1:8" ht="16.350000000000001" customHeight="1">
      <c r="A70" s="7"/>
      <c r="B70" s="7"/>
      <c r="C70" s="7"/>
      <c r="D70" s="7"/>
      <c r="E70" s="15"/>
      <c r="F70" s="11"/>
      <c r="G70" s="11"/>
      <c r="H70" s="12"/>
    </row>
    <row r="71" spans="1:8" ht="16.350000000000001" customHeight="1">
      <c r="A71" s="7"/>
      <c r="B71" s="7"/>
      <c r="C71" s="7"/>
      <c r="D71" s="7"/>
      <c r="E71" s="15"/>
      <c r="G71" s="11"/>
      <c r="H71" s="12"/>
    </row>
    <row r="72" spans="1:8" ht="16.350000000000001" customHeight="1">
      <c r="A72" s="7"/>
      <c r="B72" s="7"/>
      <c r="C72" s="7"/>
      <c r="D72" s="7"/>
      <c r="E72" s="15"/>
      <c r="F72" s="11"/>
      <c r="G72" s="11"/>
      <c r="H72" s="12"/>
    </row>
    <row r="73" spans="1:8" ht="16.350000000000001" customHeight="1">
      <c r="A73" s="7"/>
      <c r="B73" s="7"/>
      <c r="C73" s="7"/>
      <c r="D73" s="7"/>
      <c r="E73" s="15"/>
      <c r="F73" s="11"/>
      <c r="G73" s="11"/>
      <c r="H73" s="12"/>
    </row>
    <row r="74" spans="1:8" ht="16.350000000000001" customHeight="1">
      <c r="A74" s="7"/>
      <c r="B74" s="7"/>
      <c r="C74" s="7"/>
      <c r="D74" s="7"/>
      <c r="E74" s="15"/>
      <c r="F74" s="11"/>
      <c r="G74" s="11"/>
      <c r="H74" s="12"/>
    </row>
    <row r="75" spans="1:8" ht="16.350000000000001" customHeight="1">
      <c r="A75" s="7"/>
      <c r="B75" s="7"/>
      <c r="C75" s="7"/>
      <c r="D75" s="7"/>
      <c r="E75" s="15"/>
      <c r="F75" s="11"/>
      <c r="G75" s="11"/>
      <c r="H75" s="12"/>
    </row>
    <row r="76" spans="1:8" ht="16.350000000000001" customHeight="1">
      <c r="A76" s="7"/>
      <c r="B76" s="7"/>
      <c r="C76" s="7"/>
      <c r="D76" s="7"/>
      <c r="E76" s="15"/>
      <c r="F76" s="11"/>
      <c r="G76" s="11"/>
      <c r="H76" s="12"/>
    </row>
    <row r="77" spans="1:8" ht="16.350000000000001" customHeight="1">
      <c r="A77" s="7"/>
      <c r="B77" s="7"/>
      <c r="C77" s="7"/>
      <c r="D77" s="7"/>
      <c r="E77" s="15"/>
      <c r="F77" s="11"/>
      <c r="G77" s="11"/>
      <c r="H77" s="12"/>
    </row>
    <row r="78" spans="1:8" ht="16.350000000000001" customHeight="1">
      <c r="A78" s="7"/>
      <c r="B78" s="7"/>
      <c r="C78" s="7"/>
      <c r="D78" s="7"/>
      <c r="E78" s="15"/>
      <c r="F78" s="11"/>
      <c r="G78" s="11"/>
      <c r="H78" s="12"/>
    </row>
    <row r="79" spans="1:8" ht="16.350000000000001" customHeight="1">
      <c r="A79" s="7"/>
      <c r="B79" s="7"/>
      <c r="C79" s="7"/>
      <c r="D79" s="7"/>
      <c r="E79" s="15"/>
      <c r="F79" s="11"/>
      <c r="G79" s="11"/>
      <c r="H79" s="12"/>
    </row>
    <row r="80" spans="1:8" ht="16.350000000000001" customHeight="1">
      <c r="A80" s="7"/>
      <c r="B80" s="7"/>
      <c r="C80" s="7"/>
      <c r="D80" s="7"/>
      <c r="E80" s="15"/>
      <c r="F80" s="11"/>
      <c r="G80" s="11"/>
      <c r="H80" s="12"/>
    </row>
    <row r="81" spans="1:8" ht="16.350000000000001" customHeight="1">
      <c r="A81" s="7"/>
      <c r="B81" s="7"/>
      <c r="C81" s="7"/>
      <c r="D81" s="7"/>
      <c r="E81" s="15"/>
      <c r="F81" s="11"/>
      <c r="G81" s="11"/>
      <c r="H81" s="12"/>
    </row>
    <row r="82" spans="1:8" ht="16.350000000000001" customHeight="1">
      <c r="A82" s="7"/>
      <c r="B82" s="7"/>
      <c r="C82" s="7"/>
      <c r="D82" s="7"/>
      <c r="E82" s="15"/>
      <c r="F82" s="11"/>
      <c r="G82" s="11"/>
      <c r="H82" s="12"/>
    </row>
    <row r="83" spans="1:8" ht="16.350000000000001" customHeight="1">
      <c r="A83" s="7"/>
      <c r="B83" s="7"/>
      <c r="C83" s="7"/>
      <c r="D83" s="7"/>
      <c r="E83" s="15"/>
      <c r="F83" s="11"/>
      <c r="G83" s="11"/>
      <c r="H83" s="12"/>
    </row>
    <row r="84" spans="1:8" ht="16.350000000000001" customHeight="1">
      <c r="A84" s="7"/>
      <c r="B84" s="7"/>
      <c r="C84" s="7"/>
      <c r="D84" s="7"/>
      <c r="E84" s="15"/>
      <c r="F84" s="11"/>
      <c r="G84" s="11"/>
      <c r="H84" s="12"/>
    </row>
    <row r="85" spans="1:8" ht="16.350000000000001" customHeight="1">
      <c r="A85" s="7"/>
      <c r="B85" s="7"/>
      <c r="C85" s="7"/>
      <c r="D85" s="7"/>
      <c r="E85" s="15"/>
      <c r="F85" s="11"/>
      <c r="G85" s="11"/>
      <c r="H85" s="12"/>
    </row>
    <row r="86" spans="1:8" ht="16.350000000000001" customHeight="1">
      <c r="A86" s="7"/>
      <c r="B86" s="7"/>
      <c r="C86" s="7"/>
      <c r="D86" s="7"/>
      <c r="E86" s="15"/>
      <c r="F86" s="11"/>
      <c r="G86" s="11"/>
      <c r="H86" s="12"/>
    </row>
    <row r="87" spans="1:8" ht="16.350000000000001" customHeight="1">
      <c r="A87" s="7"/>
      <c r="B87" s="7"/>
      <c r="C87" s="7"/>
      <c r="D87" s="7"/>
      <c r="E87" s="15"/>
      <c r="F87" s="11"/>
      <c r="G87" s="11"/>
      <c r="H87" s="12"/>
    </row>
    <row r="88" spans="1:8" ht="16.350000000000001" customHeight="1">
      <c r="A88" s="7"/>
      <c r="B88" s="7"/>
      <c r="C88" s="7"/>
      <c r="D88" s="7"/>
      <c r="E88" s="15"/>
      <c r="F88" s="11"/>
      <c r="G88" s="11"/>
      <c r="H88" s="12"/>
    </row>
    <row r="89" spans="1:8" ht="16.350000000000001" customHeight="1">
      <c r="A89" s="7"/>
      <c r="B89" s="7"/>
      <c r="C89" s="7"/>
      <c r="D89" s="7"/>
      <c r="E89" s="15"/>
      <c r="F89" s="11"/>
      <c r="G89" s="11"/>
      <c r="H89" s="12"/>
    </row>
    <row r="90" spans="1:8" ht="16.350000000000001" customHeight="1">
      <c r="A90" s="7"/>
      <c r="B90" s="7"/>
      <c r="C90" s="7"/>
      <c r="D90" s="7"/>
      <c r="E90" s="15"/>
      <c r="F90" s="11"/>
      <c r="G90" s="11"/>
      <c r="H90" s="12"/>
    </row>
    <row r="91" spans="1:8" ht="16.350000000000001" customHeight="1">
      <c r="A91" s="7"/>
      <c r="B91" s="7"/>
      <c r="C91" s="7"/>
      <c r="D91" s="7"/>
      <c r="E91" s="15"/>
      <c r="F91" s="11"/>
      <c r="G91" s="11"/>
      <c r="H91" s="12"/>
    </row>
    <row r="92" spans="1:8" ht="16.350000000000001" customHeight="1" thickBot="1">
      <c r="A92" s="7"/>
      <c r="B92" s="7"/>
      <c r="C92" s="7"/>
      <c r="D92" s="7"/>
      <c r="E92" s="27"/>
      <c r="F92" s="11"/>
      <c r="G92" s="11"/>
      <c r="H92" s="12"/>
    </row>
    <row r="93" spans="1:8" ht="16.350000000000001" customHeight="1" thickBot="1">
      <c r="A93" s="138" t="s">
        <v>113</v>
      </c>
      <c r="B93" s="139"/>
      <c r="C93" s="139"/>
      <c r="D93" s="139"/>
      <c r="E93" s="140"/>
      <c r="F93" s="141" t="s">
        <v>93</v>
      </c>
      <c r="G93" s="142"/>
      <c r="H93" s="143"/>
    </row>
    <row r="94" spans="1:8" ht="16.350000000000001" customHeight="1">
      <c r="A94" s="7"/>
      <c r="B94" s="7"/>
      <c r="C94" s="7"/>
      <c r="D94" s="7"/>
      <c r="E94" s="26"/>
      <c r="F94" s="72" t="s">
        <v>131</v>
      </c>
      <c r="G94" s="11"/>
      <c r="H94" s="12"/>
    </row>
    <row r="95" spans="1:8" ht="16.350000000000001" customHeight="1">
      <c r="A95" s="7"/>
      <c r="B95" s="7"/>
      <c r="C95" s="7"/>
      <c r="D95" s="7"/>
      <c r="E95" s="15"/>
      <c r="F95" s="11" t="s">
        <v>116</v>
      </c>
      <c r="G95" s="11"/>
      <c r="H95" s="12"/>
    </row>
    <row r="96" spans="1:8" ht="16.350000000000001" customHeight="1">
      <c r="A96" s="7"/>
      <c r="B96" s="7"/>
      <c r="C96" s="7"/>
      <c r="D96" s="7"/>
      <c r="E96" s="15"/>
      <c r="F96" s="11" t="s">
        <v>129</v>
      </c>
      <c r="G96" s="11"/>
      <c r="H96" s="12"/>
    </row>
    <row r="97" spans="1:8" ht="16.350000000000001" customHeight="1">
      <c r="A97" s="7"/>
      <c r="B97" s="7"/>
      <c r="C97" s="7"/>
      <c r="D97" s="7"/>
      <c r="E97" s="15"/>
      <c r="F97" s="11" t="s">
        <v>130</v>
      </c>
      <c r="G97" s="11"/>
      <c r="H97" s="12"/>
    </row>
    <row r="98" spans="1:8" ht="16.350000000000001" customHeight="1">
      <c r="A98" s="7"/>
      <c r="B98" s="7"/>
      <c r="C98" s="7"/>
      <c r="D98" s="7"/>
      <c r="E98" s="15"/>
      <c r="G98" s="11"/>
      <c r="H98" s="12"/>
    </row>
    <row r="99" spans="1:8" ht="16.350000000000001" customHeight="1">
      <c r="A99" s="7"/>
      <c r="B99" s="7"/>
      <c r="C99" s="7"/>
      <c r="D99" s="7"/>
      <c r="E99" s="15"/>
      <c r="F99" s="72" t="s">
        <v>132</v>
      </c>
      <c r="G99" s="11"/>
      <c r="H99" s="12"/>
    </row>
    <row r="100" spans="1:8" ht="16.350000000000001" customHeight="1">
      <c r="A100" s="7"/>
      <c r="B100" s="7"/>
      <c r="C100" s="7"/>
      <c r="D100" s="7"/>
      <c r="E100" s="15"/>
      <c r="F100" s="72" t="s">
        <v>133</v>
      </c>
      <c r="G100" s="11"/>
      <c r="H100" s="12"/>
    </row>
    <row r="101" spans="1:8" ht="16.350000000000001" customHeight="1">
      <c r="A101" s="7"/>
      <c r="B101" s="7"/>
      <c r="C101" s="7"/>
      <c r="D101" s="7"/>
      <c r="E101" s="15"/>
      <c r="G101" s="11"/>
      <c r="H101" s="12"/>
    </row>
    <row r="102" spans="1:8" ht="16.350000000000001" customHeight="1">
      <c r="A102" s="7"/>
      <c r="B102" s="7"/>
      <c r="C102" s="7"/>
      <c r="D102" s="7"/>
      <c r="E102" s="15"/>
      <c r="F102" s="72" t="s">
        <v>134</v>
      </c>
      <c r="G102" s="11"/>
      <c r="H102" s="12"/>
    </row>
    <row r="103" spans="1:8" ht="16.350000000000001" customHeight="1">
      <c r="A103" s="7"/>
      <c r="B103" s="7"/>
      <c r="C103" s="7"/>
      <c r="D103" s="7"/>
      <c r="E103" s="15"/>
      <c r="F103" s="85" t="s">
        <v>135</v>
      </c>
      <c r="G103" s="80"/>
      <c r="H103" s="12"/>
    </row>
    <row r="104" spans="1:8" ht="16.350000000000001" customHeight="1">
      <c r="A104" s="7"/>
      <c r="B104" s="7"/>
      <c r="C104" s="7"/>
      <c r="D104" s="7"/>
      <c r="E104" s="15"/>
      <c r="F104" s="73" t="s">
        <v>136</v>
      </c>
      <c r="G104" s="29" t="e">
        <f>Chinese!U36/Chinese!V36</f>
        <v>#DIV/0!</v>
      </c>
      <c r="H104" s="12"/>
    </row>
    <row r="105" spans="1:8" ht="16.350000000000001" customHeight="1">
      <c r="A105" s="7"/>
      <c r="B105" s="7"/>
      <c r="C105" s="7"/>
      <c r="D105" s="7"/>
      <c r="E105" s="15"/>
      <c r="F105" s="73" t="s">
        <v>137</v>
      </c>
      <c r="G105" s="29" t="e">
        <f>Chinese!U37/Chinese!V37</f>
        <v>#DIV/0!</v>
      </c>
      <c r="H105" s="12"/>
    </row>
    <row r="106" spans="1:8" ht="16.350000000000001" customHeight="1">
      <c r="A106" s="7"/>
      <c r="B106" s="7"/>
      <c r="C106" s="7"/>
      <c r="D106" s="7"/>
      <c r="E106" s="79"/>
      <c r="F106" s="81" t="s">
        <v>138</v>
      </c>
      <c r="G106" s="29" t="e">
        <f>Chinese!U38/Chinese!V38</f>
        <v>#DIV/0!</v>
      </c>
      <c r="H106" s="12"/>
    </row>
    <row r="107" spans="1:8" ht="16.350000000000001" customHeight="1">
      <c r="A107" s="7"/>
      <c r="B107" s="7"/>
      <c r="C107" s="7"/>
      <c r="D107" s="7"/>
      <c r="E107" s="79"/>
      <c r="F107" s="82" t="s">
        <v>158</v>
      </c>
      <c r="G107" s="29" t="e">
        <f>Chinese!U39/Chinese!V39</f>
        <v>#DIV/0!</v>
      </c>
      <c r="H107" s="12"/>
    </row>
    <row r="108" spans="1:8" ht="16.350000000000001" customHeight="1">
      <c r="A108" s="7"/>
      <c r="B108" s="7"/>
      <c r="C108" s="7"/>
      <c r="D108" s="7"/>
      <c r="E108" s="79"/>
      <c r="F108" s="80"/>
      <c r="G108" s="11"/>
      <c r="H108" s="12"/>
    </row>
    <row r="109" spans="1:8" ht="16.350000000000001" customHeight="1">
      <c r="A109" s="7"/>
      <c r="B109" s="7"/>
      <c r="C109" s="7"/>
      <c r="D109" s="7"/>
      <c r="E109" s="79"/>
      <c r="F109" s="80"/>
      <c r="G109" s="11"/>
      <c r="H109" s="12"/>
    </row>
    <row r="110" spans="1:8" ht="16.350000000000001" customHeight="1" thickBot="1">
      <c r="A110" s="7"/>
      <c r="B110" s="7"/>
      <c r="C110" s="7"/>
      <c r="D110" s="7"/>
      <c r="E110" s="27"/>
      <c r="F110" s="11"/>
      <c r="G110" s="11"/>
      <c r="H110" s="12"/>
    </row>
    <row r="111" spans="1:8" ht="16.350000000000001" customHeight="1" thickBot="1">
      <c r="A111" s="144" t="s">
        <v>117</v>
      </c>
      <c r="B111" s="145"/>
      <c r="C111" s="145"/>
      <c r="D111" s="145"/>
      <c r="E111" s="145"/>
      <c r="F111" s="145"/>
      <c r="G111" s="145"/>
      <c r="H111" s="146"/>
    </row>
    <row r="112" spans="1:8" ht="16.350000000000001" customHeight="1">
      <c r="A112" s="16"/>
      <c r="B112" s="17"/>
      <c r="C112" s="17"/>
      <c r="D112" s="17"/>
      <c r="E112" s="17"/>
      <c r="F112" s="17"/>
      <c r="G112" s="17"/>
      <c r="H112" s="18"/>
    </row>
    <row r="113" spans="1:8" ht="16.350000000000001" customHeight="1">
      <c r="A113" s="19"/>
      <c r="B113" s="20"/>
      <c r="C113" s="20"/>
      <c r="D113" s="20"/>
      <c r="E113" s="20"/>
      <c r="F113" s="20"/>
      <c r="G113" s="20"/>
      <c r="H113" s="21"/>
    </row>
    <row r="114" spans="1:8" ht="16.350000000000001" customHeight="1">
      <c r="A114" s="19"/>
      <c r="B114" s="20"/>
      <c r="C114" s="20"/>
      <c r="D114" s="20"/>
      <c r="E114" s="20"/>
      <c r="F114" s="20"/>
      <c r="G114" s="20"/>
      <c r="H114" s="21"/>
    </row>
    <row r="115" spans="1:8" ht="16.350000000000001" customHeight="1">
      <c r="A115" s="19"/>
      <c r="B115" s="20"/>
      <c r="C115" s="20"/>
      <c r="D115" s="20"/>
      <c r="E115" s="20"/>
      <c r="F115" s="20"/>
      <c r="G115" s="20"/>
      <c r="H115" s="21"/>
    </row>
    <row r="116" spans="1:8" ht="16.350000000000001" customHeight="1">
      <c r="A116" s="19"/>
      <c r="B116" s="20"/>
      <c r="C116" s="20"/>
      <c r="D116" s="20"/>
      <c r="E116" s="20"/>
      <c r="F116" s="20"/>
      <c r="G116" s="20"/>
      <c r="H116" s="21"/>
    </row>
    <row r="117" spans="1:8" ht="16.350000000000001" customHeight="1">
      <c r="A117" s="19"/>
      <c r="B117" s="20"/>
      <c r="C117" s="20"/>
      <c r="D117" s="20"/>
      <c r="E117" s="20"/>
      <c r="F117" s="20"/>
      <c r="G117" s="20"/>
      <c r="H117" s="21"/>
    </row>
    <row r="118" spans="1:8" ht="16.350000000000001" customHeight="1">
      <c r="A118" s="19"/>
      <c r="B118" s="20"/>
      <c r="C118" s="20"/>
      <c r="D118" s="20"/>
      <c r="E118" s="20"/>
      <c r="F118" s="20"/>
      <c r="G118" s="20"/>
      <c r="H118" s="21"/>
    </row>
    <row r="119" spans="1:8" ht="16.350000000000001" customHeight="1">
      <c r="A119" s="19"/>
      <c r="B119" s="20"/>
      <c r="C119" s="20"/>
      <c r="D119" s="20"/>
      <c r="E119" s="20"/>
      <c r="F119" s="20"/>
      <c r="G119" s="20"/>
      <c r="H119" s="21"/>
    </row>
    <row r="120" spans="1:8" ht="16.350000000000001" customHeight="1">
      <c r="A120" s="19"/>
      <c r="B120" s="20"/>
      <c r="C120" s="20"/>
      <c r="D120" s="20"/>
      <c r="E120" s="20"/>
      <c r="F120" s="20"/>
      <c r="G120" s="20"/>
      <c r="H120" s="21"/>
    </row>
    <row r="121" spans="1:8" ht="16.350000000000001" customHeight="1">
      <c r="A121" s="19"/>
      <c r="B121" s="20"/>
      <c r="C121" s="20"/>
      <c r="D121" s="20"/>
      <c r="E121" s="20"/>
      <c r="F121" s="20"/>
      <c r="G121" s="20"/>
      <c r="H121" s="21"/>
    </row>
    <row r="122" spans="1:8" ht="16.350000000000001" customHeight="1">
      <c r="A122" s="19"/>
      <c r="B122" s="20"/>
      <c r="C122" s="20"/>
      <c r="D122" s="20"/>
      <c r="E122" s="20"/>
      <c r="F122" s="20"/>
      <c r="G122" s="20"/>
      <c r="H122" s="21"/>
    </row>
    <row r="123" spans="1:8" ht="16.350000000000001" customHeight="1">
      <c r="A123" s="19"/>
      <c r="B123" s="20"/>
      <c r="C123" s="20"/>
      <c r="D123" s="20"/>
      <c r="E123" s="20"/>
      <c r="F123" s="20"/>
      <c r="G123" s="20"/>
      <c r="H123" s="21"/>
    </row>
    <row r="124" spans="1:8" ht="16.350000000000001" customHeight="1">
      <c r="A124" s="19"/>
      <c r="B124" s="20"/>
      <c r="C124" s="20"/>
      <c r="D124" s="20"/>
      <c r="E124" s="20"/>
      <c r="F124" s="20"/>
      <c r="G124" s="20"/>
      <c r="H124" s="21"/>
    </row>
    <row r="125" spans="1:8" ht="16.350000000000001" customHeight="1" thickBot="1">
      <c r="A125" s="22"/>
      <c r="B125" s="23"/>
      <c r="C125" s="23"/>
      <c r="D125" s="23"/>
      <c r="E125" s="23"/>
      <c r="F125" s="23"/>
      <c r="G125" s="23"/>
      <c r="H125" s="24"/>
    </row>
  </sheetData>
  <mergeCells count="17">
    <mergeCell ref="A58:E58"/>
    <mergeCell ref="F58:H58"/>
    <mergeCell ref="A93:E93"/>
    <mergeCell ref="F93:H93"/>
    <mergeCell ref="A111:H111"/>
    <mergeCell ref="A6:E6"/>
    <mergeCell ref="F6:H6"/>
    <mergeCell ref="A21:E21"/>
    <mergeCell ref="F21:H21"/>
    <mergeCell ref="A36:E36"/>
    <mergeCell ref="F36:H36"/>
    <mergeCell ref="A5:H5"/>
    <mergeCell ref="A1:H1"/>
    <mergeCell ref="B2:C2"/>
    <mergeCell ref="D2:D3"/>
    <mergeCell ref="B3:C3"/>
    <mergeCell ref="E4:H4"/>
  </mergeCells>
  <phoneticPr fontId="1" type="noConversion"/>
  <pageMargins left="0.7" right="0.7" top="0.75" bottom="0.75" header="0.3" footer="0.3"/>
  <pageSetup paperSize="9" scale="68" orientation="portrait" r:id="rId1"/>
  <rowBreaks count="1" manualBreakCount="1">
    <brk id="5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Chinese</vt:lpstr>
      <vt:lpstr>Cn Ind Sum</vt:lpstr>
      <vt:lpstr>Chinese!Print_Area</vt:lpstr>
      <vt:lpstr>'Cn Ind Sum'!Print_Area</vt:lpstr>
    </vt:vector>
  </TitlesOfParts>
  <Company>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HUNG, Ocean HY</dc:creator>
  <cp:lastModifiedBy>TANG, Lilian YT</cp:lastModifiedBy>
  <cp:lastPrinted>2017-12-07T03:17:46Z</cp:lastPrinted>
  <dcterms:created xsi:type="dcterms:W3CDTF">2017-12-04T06:47:57Z</dcterms:created>
  <dcterms:modified xsi:type="dcterms:W3CDTF">2024-07-10T08:52:42Z</dcterms:modified>
</cp:coreProperties>
</file>